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-my.sharepoint.com/personal/rodrigo_rolando_mineduc_cl/Documents/Documentos/2025/Informes/Personal académico/"/>
    </mc:Choice>
  </mc:AlternateContent>
  <xr:revisionPtr revIDLastSave="0" documentId="8_{7DB14EB3-662F-4D46-9DCD-0A81C54B4718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Índice" sheetId="5" r:id="rId1"/>
    <sheet name="Académicos Únicos" sheetId="4" r:id="rId2"/>
    <sheet name="Académicos Nivel de Formación" sheetId="1" r:id="rId3"/>
    <sheet name="JCE Total" sheetId="2" r:id="rId4"/>
    <sheet name="JCE por Nivel de Formación" sheetId="3" r:id="rId5"/>
    <sheet name="JCE por Tipo Institución" sheetId="6" r:id="rId6"/>
    <sheet name="Evolución Académicos" sheetId="7" r:id="rId7"/>
    <sheet name="Tasa Rotación" sheetId="9" r:id="rId8"/>
    <sheet name="Listado de Instituciones" sheetId="8" r:id="rId9"/>
  </sheets>
  <definedNames>
    <definedName name="_xlnm._FilterDatabase" localSheetId="6" hidden="1">'Evolución Académicos'!$B$83:$V$100</definedName>
    <definedName name="_xlnm._FilterDatabase" localSheetId="5" hidden="1">'JCE por Tipo Institución'!$B$144:$F$161</definedName>
    <definedName name="_xlnm._FilterDatabase" localSheetId="8" hidden="1">'Listado de Instituciones'!$A$5:$E$130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9" l="1"/>
  <c r="H70" i="9"/>
  <c r="I69" i="9"/>
  <c r="H69" i="9"/>
  <c r="I68" i="9"/>
  <c r="H68" i="9"/>
  <c r="I67" i="9"/>
  <c r="H67" i="9"/>
  <c r="I66" i="9"/>
  <c r="H66" i="9"/>
  <c r="I65" i="9"/>
  <c r="H65" i="9"/>
  <c r="I60" i="9"/>
  <c r="H60" i="9"/>
  <c r="I59" i="9"/>
  <c r="H59" i="9"/>
  <c r="I58" i="9"/>
  <c r="H58" i="9"/>
  <c r="I57" i="9"/>
  <c r="H57" i="9"/>
  <c r="I53" i="9"/>
  <c r="H53" i="9"/>
  <c r="I52" i="9"/>
  <c r="H52" i="9"/>
  <c r="I51" i="9"/>
  <c r="H51" i="9"/>
  <c r="I50" i="9"/>
  <c r="H50" i="9"/>
  <c r="I49" i="9"/>
  <c r="H49" i="9"/>
  <c r="I45" i="9"/>
  <c r="H45" i="9"/>
  <c r="I44" i="9"/>
  <c r="H44" i="9"/>
  <c r="I43" i="9"/>
  <c r="H43" i="9"/>
  <c r="I42" i="9"/>
  <c r="H42" i="9"/>
  <c r="I41" i="9"/>
  <c r="H41" i="9"/>
  <c r="I40" i="9"/>
  <c r="H40" i="9"/>
  <c r="I36" i="9"/>
  <c r="H36" i="9"/>
  <c r="I35" i="9"/>
  <c r="H35" i="9"/>
  <c r="I34" i="9"/>
  <c r="H34" i="9"/>
  <c r="I33" i="9"/>
  <c r="H33" i="9"/>
  <c r="I32" i="9"/>
  <c r="H32" i="9"/>
  <c r="I31" i="9"/>
  <c r="H31" i="9"/>
  <c r="G27" i="9"/>
  <c r="I27" i="9" s="1"/>
  <c r="F27" i="9"/>
  <c r="E27" i="9"/>
  <c r="D27" i="9"/>
  <c r="C27" i="9"/>
  <c r="B27" i="9"/>
  <c r="I26" i="9"/>
  <c r="H26" i="9"/>
  <c r="I25" i="9"/>
  <c r="H25" i="9"/>
  <c r="I21" i="9"/>
  <c r="H21" i="9"/>
  <c r="I20" i="9"/>
  <c r="H20" i="9"/>
  <c r="I19" i="9"/>
  <c r="H19" i="9"/>
  <c r="I18" i="9"/>
  <c r="H18" i="9"/>
  <c r="I17" i="9"/>
  <c r="H17" i="9"/>
  <c r="I16" i="9"/>
  <c r="H16" i="9"/>
  <c r="I15" i="9"/>
  <c r="H15" i="9"/>
  <c r="I11" i="9"/>
  <c r="H11" i="9"/>
  <c r="I10" i="9"/>
  <c r="H10" i="9"/>
  <c r="I9" i="9"/>
  <c r="H9" i="9"/>
  <c r="I8" i="9"/>
  <c r="H8" i="9"/>
  <c r="S134" i="7"/>
  <c r="S132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C28" i="7"/>
  <c r="C27" i="7"/>
  <c r="T26" i="7"/>
  <c r="U26" i="7"/>
  <c r="V26" i="7"/>
  <c r="W26" i="7"/>
  <c r="H27" i="9" l="1"/>
  <c r="W172" i="7"/>
  <c r="W173" i="7"/>
  <c r="W174" i="7"/>
  <c r="W175" i="7"/>
  <c r="W176" i="7"/>
  <c r="W177" i="7"/>
  <c r="W178" i="7"/>
  <c r="W179" i="7"/>
  <c r="W180" i="7"/>
  <c r="W171" i="7"/>
  <c r="W164" i="7"/>
  <c r="V164" i="7"/>
  <c r="U164" i="7"/>
  <c r="W163" i="7"/>
  <c r="V163" i="7"/>
  <c r="U163" i="7"/>
  <c r="W162" i="7"/>
  <c r="V162" i="7"/>
  <c r="U162" i="7"/>
  <c r="W161" i="7"/>
  <c r="V161" i="7"/>
  <c r="U161" i="7"/>
  <c r="W160" i="7"/>
  <c r="V160" i="7"/>
  <c r="U160" i="7"/>
  <c r="W159" i="7"/>
  <c r="V159" i="7"/>
  <c r="U159" i="7"/>
  <c r="W158" i="7"/>
  <c r="V158" i="7"/>
  <c r="U158" i="7"/>
  <c r="W157" i="7"/>
  <c r="V157" i="7"/>
  <c r="U157" i="7"/>
  <c r="W156" i="7"/>
  <c r="V156" i="7"/>
  <c r="U156" i="7"/>
  <c r="W155" i="7"/>
  <c r="V155" i="7"/>
  <c r="U155" i="7"/>
  <c r="U154" i="7"/>
  <c r="V154" i="7"/>
  <c r="W154" i="7"/>
  <c r="W58" i="7" l="1"/>
  <c r="W79" i="7" l="1"/>
  <c r="W78" i="7"/>
  <c r="W77" i="7"/>
  <c r="W76" i="7"/>
  <c r="W75" i="7"/>
  <c r="W74" i="7"/>
  <c r="W116" i="7"/>
  <c r="W115" i="7"/>
  <c r="X52" i="7"/>
  <c r="X51" i="7"/>
  <c r="U33" i="7"/>
  <c r="W8" i="7"/>
  <c r="V8" i="7"/>
  <c r="U8" i="7"/>
  <c r="T8" i="7"/>
  <c r="V181" i="7"/>
  <c r="U181" i="7"/>
  <c r="T181" i="7"/>
  <c r="V180" i="7"/>
  <c r="U180" i="7"/>
  <c r="V179" i="7"/>
  <c r="U179" i="7"/>
  <c r="T179" i="7"/>
  <c r="V178" i="7"/>
  <c r="U178" i="7"/>
  <c r="V177" i="7"/>
  <c r="U177" i="7"/>
  <c r="T177" i="7"/>
  <c r="V176" i="7"/>
  <c r="U176" i="7"/>
  <c r="T176" i="7"/>
  <c r="V175" i="7"/>
  <c r="U175" i="7"/>
  <c r="T175" i="7"/>
  <c r="V174" i="7"/>
  <c r="U174" i="7"/>
  <c r="T174" i="7"/>
  <c r="V173" i="7"/>
  <c r="U173" i="7"/>
  <c r="T173" i="7"/>
  <c r="V172" i="7"/>
  <c r="U172" i="7"/>
  <c r="T172" i="7"/>
  <c r="V171" i="7"/>
  <c r="U171" i="7"/>
  <c r="T171" i="7"/>
  <c r="W181" i="7"/>
  <c r="C183" i="7"/>
  <c r="D183" i="7"/>
  <c r="E183" i="7"/>
  <c r="F183" i="7"/>
  <c r="G183" i="7"/>
  <c r="H183" i="7"/>
  <c r="I183" i="7"/>
  <c r="J183" i="7"/>
  <c r="K183" i="7"/>
  <c r="L183" i="7"/>
  <c r="M183" i="7"/>
  <c r="N183" i="7"/>
  <c r="O183" i="7"/>
  <c r="P183" i="7"/>
  <c r="Q183" i="7"/>
  <c r="R183" i="7"/>
  <c r="S183" i="7"/>
  <c r="C182" i="7"/>
  <c r="D182" i="7"/>
  <c r="E182" i="7"/>
  <c r="F182" i="7"/>
  <c r="G182" i="7"/>
  <c r="H182" i="7"/>
  <c r="I182" i="7"/>
  <c r="J182" i="7"/>
  <c r="K182" i="7"/>
  <c r="L182" i="7"/>
  <c r="M182" i="7"/>
  <c r="N182" i="7"/>
  <c r="O182" i="7"/>
  <c r="P182" i="7"/>
  <c r="Q182" i="7"/>
  <c r="R182" i="7"/>
  <c r="S182" i="7"/>
  <c r="T164" i="7"/>
  <c r="T162" i="7"/>
  <c r="T160" i="7"/>
  <c r="T159" i="7"/>
  <c r="T158" i="7"/>
  <c r="T157" i="7"/>
  <c r="T156" i="7"/>
  <c r="T155" i="7"/>
  <c r="T154" i="7"/>
  <c r="T137" i="7"/>
  <c r="W147" i="7"/>
  <c r="W146" i="7"/>
  <c r="W145" i="7"/>
  <c r="W144" i="7"/>
  <c r="W143" i="7"/>
  <c r="W142" i="7"/>
  <c r="W141" i="7"/>
  <c r="W140" i="7"/>
  <c r="W139" i="7"/>
  <c r="W138" i="7"/>
  <c r="W137" i="7"/>
  <c r="S165" i="7"/>
  <c r="S166" i="7"/>
  <c r="S131" i="7"/>
  <c r="V116" i="7"/>
  <c r="U116" i="7"/>
  <c r="T116" i="7"/>
  <c r="V115" i="7"/>
  <c r="U115" i="7"/>
  <c r="T115" i="7"/>
  <c r="W114" i="7"/>
  <c r="V114" i="7"/>
  <c r="U114" i="7"/>
  <c r="T114" i="7"/>
  <c r="V109" i="7"/>
  <c r="U109" i="7"/>
  <c r="T109" i="7"/>
  <c r="V108" i="7"/>
  <c r="U108" i="7"/>
  <c r="T108" i="7"/>
  <c r="V107" i="7"/>
  <c r="U107" i="7"/>
  <c r="T107" i="7"/>
  <c r="U106" i="7"/>
  <c r="T106" i="7"/>
  <c r="V106" i="7"/>
  <c r="T138" i="7"/>
  <c r="U138" i="7"/>
  <c r="V138" i="7"/>
  <c r="T139" i="7"/>
  <c r="U139" i="7"/>
  <c r="V139" i="7"/>
  <c r="T140" i="7"/>
  <c r="U140" i="7"/>
  <c r="V140" i="7"/>
  <c r="T141" i="7"/>
  <c r="U141" i="7"/>
  <c r="V141" i="7"/>
  <c r="T142" i="7"/>
  <c r="U142" i="7"/>
  <c r="V142" i="7"/>
  <c r="T143" i="7"/>
  <c r="U143" i="7"/>
  <c r="V143" i="7"/>
  <c r="U144" i="7"/>
  <c r="V144" i="7"/>
  <c r="T145" i="7"/>
  <c r="U145" i="7"/>
  <c r="V145" i="7"/>
  <c r="U146" i="7"/>
  <c r="V146" i="7"/>
  <c r="V137" i="7"/>
  <c r="U137" i="7"/>
  <c r="S149" i="7"/>
  <c r="S148" i="7"/>
  <c r="V130" i="7"/>
  <c r="U130" i="7"/>
  <c r="T130" i="7"/>
  <c r="V129" i="7"/>
  <c r="U129" i="7"/>
  <c r="T129" i="7"/>
  <c r="V128" i="7"/>
  <c r="U128" i="7"/>
  <c r="V127" i="7"/>
  <c r="U127" i="7"/>
  <c r="T127" i="7"/>
  <c r="V126" i="7"/>
  <c r="U126" i="7"/>
  <c r="T126" i="7"/>
  <c r="V125" i="7"/>
  <c r="U125" i="7"/>
  <c r="T125" i="7"/>
  <c r="V124" i="7"/>
  <c r="U124" i="7"/>
  <c r="T124" i="7"/>
  <c r="V123" i="7"/>
  <c r="U123" i="7"/>
  <c r="T123" i="7"/>
  <c r="V122" i="7"/>
  <c r="U122" i="7"/>
  <c r="T122" i="7"/>
  <c r="V121" i="7"/>
  <c r="U121" i="7"/>
  <c r="T121" i="7"/>
  <c r="W130" i="7"/>
  <c r="W129" i="7"/>
  <c r="W128" i="7"/>
  <c r="W127" i="7"/>
  <c r="W126" i="7"/>
  <c r="W125" i="7"/>
  <c r="W124" i="7"/>
  <c r="W123" i="7"/>
  <c r="W122" i="7"/>
  <c r="W121" i="7"/>
  <c r="W84" i="7"/>
  <c r="W99" i="7"/>
  <c r="W98" i="7"/>
  <c r="W97" i="7"/>
  <c r="W96" i="7"/>
  <c r="W95" i="7"/>
  <c r="W94" i="7"/>
  <c r="W93" i="7"/>
  <c r="W92" i="7"/>
  <c r="W91" i="7"/>
  <c r="W90" i="7"/>
  <c r="W89" i="7"/>
  <c r="W88" i="7"/>
  <c r="W87" i="7"/>
  <c r="W86" i="7"/>
  <c r="W85" i="7"/>
  <c r="V99" i="7"/>
  <c r="U99" i="7"/>
  <c r="T99" i="7"/>
  <c r="V98" i="7"/>
  <c r="U98" i="7"/>
  <c r="T98" i="7"/>
  <c r="V97" i="7"/>
  <c r="U97" i="7"/>
  <c r="T97" i="7"/>
  <c r="V96" i="7"/>
  <c r="U96" i="7"/>
  <c r="T96" i="7"/>
  <c r="V95" i="7"/>
  <c r="U95" i="7"/>
  <c r="T95" i="7"/>
  <c r="V94" i="7"/>
  <c r="U94" i="7"/>
  <c r="T94" i="7"/>
  <c r="V93" i="7"/>
  <c r="U93" i="7"/>
  <c r="T93" i="7"/>
  <c r="V92" i="7"/>
  <c r="U92" i="7"/>
  <c r="T92" i="7"/>
  <c r="V91" i="7"/>
  <c r="U91" i="7"/>
  <c r="T91" i="7"/>
  <c r="V90" i="7"/>
  <c r="U90" i="7"/>
  <c r="T90" i="7"/>
  <c r="V89" i="7"/>
  <c r="U89" i="7"/>
  <c r="T89" i="7"/>
  <c r="V88" i="7"/>
  <c r="U88" i="7"/>
  <c r="T88" i="7"/>
  <c r="V87" i="7"/>
  <c r="U87" i="7"/>
  <c r="T87" i="7"/>
  <c r="V86" i="7"/>
  <c r="U86" i="7"/>
  <c r="T86" i="7"/>
  <c r="V85" i="7"/>
  <c r="U85" i="7"/>
  <c r="T85" i="7"/>
  <c r="V84" i="7"/>
  <c r="U84" i="7"/>
  <c r="T84" i="7"/>
  <c r="V78" i="7"/>
  <c r="U78" i="7"/>
  <c r="T78" i="7"/>
  <c r="V77" i="7"/>
  <c r="U77" i="7"/>
  <c r="T77" i="7"/>
  <c r="V76" i="7"/>
  <c r="U76" i="7"/>
  <c r="T76" i="7"/>
  <c r="V75" i="7"/>
  <c r="U75" i="7"/>
  <c r="T75" i="7"/>
  <c r="V74" i="7"/>
  <c r="U74" i="7"/>
  <c r="T74" i="7"/>
  <c r="W108" i="7"/>
  <c r="W107" i="7"/>
  <c r="W106" i="7"/>
  <c r="T66" i="7" l="1"/>
  <c r="U66" i="7"/>
  <c r="V66" i="7"/>
  <c r="T67" i="7"/>
  <c r="U67" i="7"/>
  <c r="V67" i="7"/>
  <c r="V65" i="7"/>
  <c r="U65" i="7"/>
  <c r="T65" i="7"/>
  <c r="W66" i="7"/>
  <c r="W67" i="7"/>
  <c r="W68" i="7"/>
  <c r="W65" i="7"/>
  <c r="V60" i="7" l="1"/>
  <c r="U60" i="7"/>
  <c r="T60" i="7"/>
  <c r="V59" i="7"/>
  <c r="U59" i="7"/>
  <c r="T59" i="7"/>
  <c r="V58" i="7"/>
  <c r="U58" i="7"/>
  <c r="T58" i="7"/>
  <c r="W60" i="7"/>
  <c r="W59" i="7"/>
  <c r="W53" i="7"/>
  <c r="W52" i="7"/>
  <c r="W51" i="7"/>
  <c r="W50" i="7"/>
  <c r="W47" i="7"/>
  <c r="W46" i="7"/>
  <c r="W45" i="7"/>
  <c r="W44" i="7"/>
  <c r="W43" i="7"/>
  <c r="W42" i="7"/>
  <c r="W40" i="7"/>
  <c r="W39" i="7"/>
  <c r="W38" i="7"/>
  <c r="W37" i="7"/>
  <c r="W36" i="7"/>
  <c r="W35" i="7"/>
  <c r="W34" i="7"/>
  <c r="W33" i="7"/>
  <c r="V53" i="7"/>
  <c r="V52" i="7"/>
  <c r="V51" i="7"/>
  <c r="V50" i="7"/>
  <c r="V47" i="7"/>
  <c r="V46" i="7"/>
  <c r="V45" i="7"/>
  <c r="V44" i="7"/>
  <c r="V43" i="7"/>
  <c r="V42" i="7"/>
  <c r="V40" i="7"/>
  <c r="V39" i="7"/>
  <c r="V38" i="7"/>
  <c r="V37" i="7"/>
  <c r="V36" i="7"/>
  <c r="V35" i="7"/>
  <c r="V34" i="7"/>
  <c r="V33" i="7"/>
  <c r="U47" i="7"/>
  <c r="U46" i="7"/>
  <c r="U45" i="7"/>
  <c r="U44" i="7"/>
  <c r="U43" i="7"/>
  <c r="U42" i="7"/>
  <c r="U40" i="7"/>
  <c r="U39" i="7"/>
  <c r="U38" i="7"/>
  <c r="U37" i="7"/>
  <c r="U36" i="7"/>
  <c r="U35" i="7"/>
  <c r="U34" i="7"/>
  <c r="X41" i="7"/>
  <c r="X40" i="7"/>
  <c r="X39" i="7"/>
  <c r="X33" i="7"/>
  <c r="T21" i="7"/>
  <c r="V25" i="7"/>
  <c r="U25" i="7"/>
  <c r="T25" i="7"/>
  <c r="V24" i="7"/>
  <c r="U24" i="7"/>
  <c r="T24" i="7"/>
  <c r="V23" i="7"/>
  <c r="U23" i="7"/>
  <c r="V22" i="7"/>
  <c r="U22" i="7"/>
  <c r="T22" i="7"/>
  <c r="V21" i="7"/>
  <c r="U21" i="7"/>
  <c r="V20" i="7"/>
  <c r="U20" i="7"/>
  <c r="T20" i="7"/>
  <c r="V19" i="7"/>
  <c r="U19" i="7"/>
  <c r="T19" i="7"/>
  <c r="V18" i="7"/>
  <c r="U18" i="7"/>
  <c r="T18" i="7"/>
  <c r="V17" i="7"/>
  <c r="U17" i="7"/>
  <c r="T17" i="7"/>
  <c r="V16" i="7"/>
  <c r="U16" i="7"/>
  <c r="T16" i="7"/>
  <c r="W25" i="7"/>
  <c r="W24" i="7"/>
  <c r="W23" i="7"/>
  <c r="W22" i="7"/>
  <c r="W21" i="7"/>
  <c r="W20" i="7"/>
  <c r="W19" i="7"/>
  <c r="W18" i="7"/>
  <c r="W17" i="7"/>
  <c r="W16" i="7"/>
  <c r="T9" i="7"/>
  <c r="V11" i="7"/>
  <c r="U11" i="7"/>
  <c r="T11" i="7"/>
  <c r="V9" i="7"/>
  <c r="U9" i="7"/>
  <c r="V10" i="7"/>
  <c r="U10" i="7"/>
  <c r="T10" i="7"/>
  <c r="W9" i="7"/>
  <c r="W10" i="7"/>
  <c r="W11" i="7" l="1"/>
  <c r="D147" i="7"/>
  <c r="E147" i="7"/>
  <c r="F147" i="7"/>
  <c r="G147" i="7"/>
  <c r="H147" i="7"/>
  <c r="I147" i="7"/>
  <c r="J147" i="7"/>
  <c r="K147" i="7"/>
  <c r="L147" i="7"/>
  <c r="M147" i="7"/>
  <c r="N147" i="7"/>
  <c r="O147" i="7"/>
  <c r="P147" i="7"/>
  <c r="Q147" i="7"/>
  <c r="R147" i="7"/>
  <c r="C147" i="7"/>
  <c r="C131" i="7"/>
  <c r="Q149" i="7" l="1"/>
  <c r="N149" i="7"/>
  <c r="M149" i="7"/>
  <c r="L149" i="7"/>
  <c r="K149" i="7"/>
  <c r="I149" i="7"/>
  <c r="H149" i="7"/>
  <c r="G149" i="7"/>
  <c r="F149" i="7"/>
  <c r="E149" i="7"/>
  <c r="C149" i="7"/>
  <c r="P149" i="7"/>
  <c r="D148" i="7"/>
  <c r="O149" i="7"/>
  <c r="U147" i="7"/>
  <c r="J149" i="7"/>
  <c r="T147" i="7"/>
  <c r="R149" i="7"/>
  <c r="V147" i="7"/>
  <c r="P148" i="7"/>
  <c r="R148" i="7"/>
  <c r="O148" i="7"/>
  <c r="L148" i="7"/>
  <c r="K148" i="7"/>
  <c r="J148" i="7"/>
  <c r="H148" i="7"/>
  <c r="F148" i="7"/>
  <c r="Q148" i="7"/>
  <c r="N148" i="7"/>
  <c r="M148" i="7"/>
  <c r="I148" i="7"/>
  <c r="G148" i="7"/>
  <c r="D149" i="7"/>
  <c r="E148" i="7"/>
  <c r="R132" i="7"/>
  <c r="R131" i="7"/>
  <c r="R166" i="7" l="1"/>
  <c r="C132" i="7" l="1"/>
  <c r="D132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P131" i="7"/>
  <c r="Q131" i="7"/>
  <c r="Q166" i="7" l="1"/>
  <c r="R165" i="7"/>
  <c r="Q165" i="7"/>
  <c r="W109" i="7"/>
  <c r="X53" i="7"/>
  <c r="X50" i="7"/>
  <c r="X47" i="7"/>
  <c r="X46" i="7"/>
  <c r="X45" i="7"/>
  <c r="X44" i="7"/>
  <c r="X43" i="7"/>
  <c r="X42" i="7"/>
  <c r="X38" i="7"/>
  <c r="X37" i="7"/>
  <c r="X36" i="7"/>
  <c r="X35" i="7"/>
  <c r="X34" i="7"/>
  <c r="P165" i="7" l="1"/>
  <c r="P166" i="7"/>
  <c r="O165" i="7" l="1"/>
  <c r="O166" i="7"/>
  <c r="C148" i="7" l="1"/>
  <c r="D165" i="7" l="1"/>
  <c r="E165" i="7"/>
  <c r="F165" i="7"/>
  <c r="G165" i="7"/>
  <c r="H165" i="7"/>
  <c r="I165" i="7"/>
  <c r="J165" i="7"/>
  <c r="K165" i="7"/>
  <c r="L165" i="7"/>
  <c r="M165" i="7"/>
  <c r="N165" i="7"/>
  <c r="D166" i="7"/>
  <c r="E166" i="7"/>
  <c r="F166" i="7"/>
  <c r="G166" i="7"/>
  <c r="H166" i="7"/>
  <c r="I166" i="7"/>
  <c r="J166" i="7"/>
  <c r="K166" i="7"/>
  <c r="L166" i="7"/>
  <c r="M166" i="7"/>
  <c r="N166" i="7"/>
  <c r="C166" i="7"/>
  <c r="C165" i="7"/>
</calcChain>
</file>

<file path=xl/sharedStrings.xml><?xml version="1.0" encoding="utf-8"?>
<sst xmlns="http://schemas.openxmlformats.org/spreadsheetml/2006/main" count="1535" uniqueCount="422">
  <si>
    <t xml:space="preserve">Hoja </t>
  </si>
  <si>
    <t>Tabla</t>
  </si>
  <si>
    <t>Contenido</t>
  </si>
  <si>
    <t>Índice de tablas</t>
  </si>
  <si>
    <t>Mujer</t>
  </si>
  <si>
    <t>Hombre</t>
  </si>
  <si>
    <t>Total</t>
  </si>
  <si>
    <t xml:space="preserve">Total </t>
  </si>
  <si>
    <t>Promedio de Edad</t>
  </si>
  <si>
    <t>Menor de 35</t>
  </si>
  <si>
    <t>Entre 35 y 44</t>
  </si>
  <si>
    <t>Entre 45 y 54</t>
  </si>
  <si>
    <t>Entre 55 y 64</t>
  </si>
  <si>
    <t>Entre 65 y más</t>
  </si>
  <si>
    <t>Sin información</t>
  </si>
  <si>
    <t>En 1 Institución</t>
  </si>
  <si>
    <t>En 2 instituciones</t>
  </si>
  <si>
    <t>En 3 o más instituciones</t>
  </si>
  <si>
    <t>Total general</t>
  </si>
  <si>
    <t>Chileno</t>
  </si>
  <si>
    <t>Extranjero</t>
  </si>
  <si>
    <t>Doctor</t>
  </si>
  <si>
    <t>Magíster</t>
  </si>
  <si>
    <t>Profesional</t>
  </si>
  <si>
    <t>Licenciado</t>
  </si>
  <si>
    <t>Menos de 11 horas</t>
  </si>
  <si>
    <t>Entre 11 y 22 horas</t>
  </si>
  <si>
    <t>Entre 23 y 38 horas</t>
  </si>
  <si>
    <t>Entre 39 y más horas</t>
  </si>
  <si>
    <t>N° de JCE</t>
  </si>
  <si>
    <t>N° de JCE según nivel de formación</t>
  </si>
  <si>
    <t>N° de JCE según región</t>
  </si>
  <si>
    <t>N° de JCE según nacionalidad</t>
  </si>
  <si>
    <t>Centro de Formación Técnica</t>
  </si>
  <si>
    <t>Instituto Profesional</t>
  </si>
  <si>
    <t>Universidad</t>
  </si>
  <si>
    <t>Mujeres</t>
  </si>
  <si>
    <t>Hombres</t>
  </si>
  <si>
    <t>Titulo Profesional</t>
  </si>
  <si>
    <t>Técnico de Nivel Superior</t>
  </si>
  <si>
    <t>Técnico de Nivel Medio</t>
  </si>
  <si>
    <t>Sin título o grado académico</t>
  </si>
  <si>
    <t>(*) Académicos en más de una región se imputan a la región donde tienen mayor número de horas contratadas.</t>
  </si>
  <si>
    <t>CFT ALPES</t>
  </si>
  <si>
    <t>CFT CEDUC - UCN</t>
  </si>
  <si>
    <t>CFT CENCO</t>
  </si>
  <si>
    <t>CFT DE ENAC</t>
  </si>
  <si>
    <t>CFT DEL MEDIO AMBIENTE</t>
  </si>
  <si>
    <t>CFT INACAP</t>
  </si>
  <si>
    <t>CFT IPROSEC</t>
  </si>
  <si>
    <t>CFT JUAN BOHON</t>
  </si>
  <si>
    <t>CFT LAPLACE</t>
  </si>
  <si>
    <t>CFT LOTA-ARAUCO</t>
  </si>
  <si>
    <t>CFT MANPOWER</t>
  </si>
  <si>
    <t>CFT PRODATA</t>
  </si>
  <si>
    <t>CFT PROFASOC</t>
  </si>
  <si>
    <t>CFT TEODORO WICKEL KLUWEN</t>
  </si>
  <si>
    <t>IP AGRARIO ADOLFO MATTHEI</t>
  </si>
  <si>
    <t>IP AIEP</t>
  </si>
  <si>
    <t>IP DE CHILE</t>
  </si>
  <si>
    <t>IP DIEGO PORTALES</t>
  </si>
  <si>
    <t>IP DUOC UC</t>
  </si>
  <si>
    <t>IP ESCUELA DE CONTADORES AUDITORES DE SANTIAGO</t>
  </si>
  <si>
    <t>IP INACAP</t>
  </si>
  <si>
    <t>IP INSTITUTO DE ESTUDIOS BANCARIOS GUILLERMO SUBERCASEAUX</t>
  </si>
  <si>
    <t>IP INSTITUTO INTERNACIONAL DE ARTES CULINARIAS Y SERVICIOS</t>
  </si>
  <si>
    <t>IP IPG</t>
  </si>
  <si>
    <t>IP LIBERTADOR DE LOS ANDES</t>
  </si>
  <si>
    <t>IP LOS LEONES</t>
  </si>
  <si>
    <t>IP PROJAZZ</t>
  </si>
  <si>
    <t>IP PROVIDENCIA</t>
  </si>
  <si>
    <t>UNIVERSIDAD ACADEMIA DE HUMANISMO CRISTIANO</t>
  </si>
  <si>
    <t>UNIVERSIDAD ADVENTISTA DE CHILE</t>
  </si>
  <si>
    <t>UNIVERSIDAD ALBERTO HURTADO</t>
  </si>
  <si>
    <t>UNIVERSIDAD ARTURO PRAT</t>
  </si>
  <si>
    <t>UNIVERSIDAD AUSTRAL DE CHILE</t>
  </si>
  <si>
    <t>UNIVERSIDAD BOLIVARIANA</t>
  </si>
  <si>
    <t>UNIVERSIDAD CENTRAL DE CHILE</t>
  </si>
  <si>
    <t>UNIVERSIDAD DE ACONCAGUA</t>
  </si>
  <si>
    <t>UNIVERSIDAD DE ANTOFAGASTA</t>
  </si>
  <si>
    <t>UNIVERSIDAD DE ATACAMA</t>
  </si>
  <si>
    <t>UNIVERSIDAD DE CHILE</t>
  </si>
  <si>
    <t>UNIVERSIDAD DE LA FRONTERA</t>
  </si>
  <si>
    <t>UNIVERSIDAD DE LA SERENA</t>
  </si>
  <si>
    <t>UNIVERSIDAD DE LOS ANDES</t>
  </si>
  <si>
    <t>UNIVERSIDAD DE LOS LAGOS</t>
  </si>
  <si>
    <t>UNIVERSIDAD DE MAGALLANES</t>
  </si>
  <si>
    <t>UNIVERSIDAD DE SANTIAGO DE CHILE</t>
  </si>
  <si>
    <t>UNIVERSIDAD DE TALCA</t>
  </si>
  <si>
    <t>UNIVERSIDAD DE VIÑA DEL MAR</t>
  </si>
  <si>
    <t>UNIVERSIDAD DEL DESARROLLO</t>
  </si>
  <si>
    <t>UNIVERSIDAD DIEGO PORTALES</t>
  </si>
  <si>
    <t>UNIVERSIDAD FINIS TERRAE</t>
  </si>
  <si>
    <t>UNIVERSIDAD GABRIELA MISTRAL</t>
  </si>
  <si>
    <t>UNIVERSIDAD LOS LEONES</t>
  </si>
  <si>
    <t>UNIVERSIDAD MAYOR</t>
  </si>
  <si>
    <t>UNIVERSIDAD MIGUEL DE CERVANTES</t>
  </si>
  <si>
    <t>UNIVERSIDAD SEK</t>
  </si>
  <si>
    <t>Volver al índice</t>
  </si>
  <si>
    <t>NOTA: En caso de utilizar datos de esta base para notas periodísticas o estudios, se debe citar como fuente de los datos al Servicio de Informacíon de Educación Superior (SIES), de Mineduc</t>
  </si>
  <si>
    <t>Entre 11 y menos de 23 horas</t>
  </si>
  <si>
    <t>Entre 23 y menos de 39 horas</t>
  </si>
  <si>
    <t>Promedio de edad</t>
  </si>
  <si>
    <t xml:space="preserve">Región </t>
  </si>
  <si>
    <t>N° de JCE según N° de instituciones donde trabajan</t>
  </si>
  <si>
    <t>Evolución N° de JCE según nivel de formación</t>
  </si>
  <si>
    <t>Evolución N° de JCE según tipo de institución</t>
  </si>
  <si>
    <t>Fuente: Servicio de Información de Educación Superior (SIES), de Mineduc.</t>
  </si>
  <si>
    <t xml:space="preserve">Edad promedio </t>
  </si>
  <si>
    <t>Especialidad médica u odontológica</t>
  </si>
  <si>
    <t>Región</t>
  </si>
  <si>
    <t>N° de instituciones</t>
  </si>
  <si>
    <t>Nacionalidad</t>
  </si>
  <si>
    <t>Área geográfica</t>
  </si>
  <si>
    <t>África</t>
  </si>
  <si>
    <t>Asia</t>
  </si>
  <si>
    <t>Europa</t>
  </si>
  <si>
    <t>Norteamerica</t>
  </si>
  <si>
    <t>Oceanía</t>
  </si>
  <si>
    <t>Sudamérica</t>
  </si>
  <si>
    <t>Centroamérica y El Caribe</t>
  </si>
  <si>
    <t>Rango de horas</t>
  </si>
  <si>
    <t>Nivel de formación</t>
  </si>
  <si>
    <t>Rango de edad</t>
  </si>
  <si>
    <t>Sexo</t>
  </si>
  <si>
    <t>UNIVERSIDAD DE O'HIGGINS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</si>
  <si>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</si>
  <si>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</si>
  <si>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</si>
  <si>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</si>
  <si>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</si>
  <si>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</si>
  <si>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</si>
  <si>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Maule</t>
  </si>
  <si>
    <t>Los Ríos</t>
  </si>
  <si>
    <t>Los Lagos</t>
  </si>
  <si>
    <t>Aysén</t>
  </si>
  <si>
    <t>Magallanes</t>
  </si>
  <si>
    <t>La Araucanía</t>
  </si>
  <si>
    <t>Evolución N° de JCE según nivel de formación - Universidades</t>
  </si>
  <si>
    <t xml:space="preserve">Evolución N° de JCE según nivel de formación - IP </t>
  </si>
  <si>
    <t xml:space="preserve">Evolución N° de JCE según nivel de formación - CFT   </t>
  </si>
  <si>
    <t>(*) La suma del personal académico de todas las instituciones no coincide con el total de académicos únicos, pues existen académicos que pueden estar en más de una institución de educación superior.</t>
  </si>
  <si>
    <t>En 1 institución</t>
  </si>
  <si>
    <t>BioBío</t>
  </si>
  <si>
    <t>% JCE con grado Doctor</t>
  </si>
  <si>
    <t>% JCE con grado Doctor + Magíster</t>
  </si>
  <si>
    <t>Tipo de institución</t>
  </si>
  <si>
    <t>Biobío</t>
  </si>
  <si>
    <t>Ñuble</t>
  </si>
  <si>
    <t>n/a</t>
  </si>
  <si>
    <t>Licenciatura</t>
  </si>
  <si>
    <t>Licencia Educación Media</t>
  </si>
  <si>
    <t>Licencia de Enseñanza Media</t>
  </si>
  <si>
    <t>Licencia Enseñanza Media</t>
  </si>
  <si>
    <t>Sin Información</t>
  </si>
  <si>
    <t>CFT PUCV</t>
  </si>
  <si>
    <t>IP ESCUELA DE MARINA MERCANTE PILOTO PARDO</t>
  </si>
  <si>
    <t>UNIVERSIDAD BERNARDO O'HIGGINS</t>
  </si>
  <si>
    <t>(*) El número de horas contratadas considera la suma de las horas contratadas en todas las instituciones donde trabaja el académico.</t>
  </si>
  <si>
    <t xml:space="preserve">09. Evolución N° de JCE según tipo de institución </t>
  </si>
  <si>
    <t xml:space="preserve">10. Evolución N° de JCE según nivel de formación </t>
  </si>
  <si>
    <t>11. Evolución N° de JCE por nivel de formación - Universidades</t>
  </si>
  <si>
    <t>Listado de instituciones</t>
  </si>
  <si>
    <t>O'Higgins</t>
  </si>
  <si>
    <t>CFT</t>
  </si>
  <si>
    <t>IP</t>
  </si>
  <si>
    <t>UNIVERSIDAD DEL ALBA</t>
  </si>
  <si>
    <t>N° de Académicos (*)</t>
  </si>
  <si>
    <t>N° de JCE extranjeros por nivel de formación según área geográfica de origen</t>
  </si>
  <si>
    <t>N° institución</t>
  </si>
  <si>
    <t>U. Cruch</t>
  </si>
  <si>
    <t>U. Privadas</t>
  </si>
  <si>
    <t>Nombre de la institución</t>
  </si>
  <si>
    <t>Tipo institución</t>
  </si>
  <si>
    <t>Código institución</t>
  </si>
  <si>
    <t>Área Geográfica</t>
  </si>
  <si>
    <t xml:space="preserve">Edad Promedio y N° de académicas/os únicas/os por rangos de edad </t>
  </si>
  <si>
    <t xml:space="preserve">N° de académicas/os únicas/os según n° de instituciones donde trabajan </t>
  </si>
  <si>
    <t xml:space="preserve">N° de académicas/os únicas/os según nacionalidad </t>
  </si>
  <si>
    <t xml:space="preserve">N° de académicas/os únicas/os según nivel de formación </t>
  </si>
  <si>
    <t xml:space="preserve">N° de académicas/os únicas/os según región donde trabajan </t>
  </si>
  <si>
    <t xml:space="preserve">N° de académicas/os únicas/os según rango de horas contratadas </t>
  </si>
  <si>
    <t xml:space="preserve">Edad promedio y N° de académicas/os por nivel de formación según rangos de edad </t>
  </si>
  <si>
    <t xml:space="preserve">N° de académicas/os únicas/os por nivel de formación según n° de instituciones donde trabajan </t>
  </si>
  <si>
    <t xml:space="preserve">N° de académicas/os por nivel de formación según región </t>
  </si>
  <si>
    <t xml:space="preserve">N° de académicas/os por nivel de formación según nacionalidad </t>
  </si>
  <si>
    <t xml:space="preserve">N° de académicas/os extranjeras/os por nivel de formación según área geográfica de origen </t>
  </si>
  <si>
    <t xml:space="preserve">N° de académicas/os por nivel de formación según rangos de horas contratados </t>
  </si>
  <si>
    <t>Evolución N° de Académicas/os Únicas/os según nivel de formación</t>
  </si>
  <si>
    <t xml:space="preserve">Evolución N° de Académicas/os Únicas/os según según número de instituciones donde trabajan </t>
  </si>
  <si>
    <t>Evolución N° de Académicas/os Únicas/os según nacionalidad simple</t>
  </si>
  <si>
    <t>Evolución N° de Académicas/os Únicas/os según rangos de edad</t>
  </si>
  <si>
    <t>Evolución N° de Académicas/os Únicas/os por nivel de formación según región</t>
  </si>
  <si>
    <t xml:space="preserve">05. N° de académicas/os por nivel de formación según nacionalidad </t>
  </si>
  <si>
    <t>U.Privadas</t>
  </si>
  <si>
    <t xml:space="preserve">05. Evolución N° de Académicas/os Únicas/os según nacionalidad  </t>
  </si>
  <si>
    <t xml:space="preserve">04. Evolución N° de Académicas/os Únicas/os según número de instituciones donde trabajan </t>
  </si>
  <si>
    <t>06. Evolución N° de Académicas/os Únicas/os según rangos de edad</t>
  </si>
  <si>
    <t>07. Evolución N° de Académicas/os Únicas/os por región</t>
  </si>
  <si>
    <t>12. Evolución N° de JCE por nivel de formación - IP</t>
  </si>
  <si>
    <t>13. Evolución N° de JCE por nivel de formación - CFT</t>
  </si>
  <si>
    <t>14. Evolución N° de JCE por género según nivel de formación - Todas las instituciones</t>
  </si>
  <si>
    <t>15. Evolución N° de JCE por género según nivel de formación - Universidades</t>
  </si>
  <si>
    <t>16. Evolución N° de JCE por género según nivel de formación - IP</t>
  </si>
  <si>
    <t>17. Evolución N° de JCE por género según nivel de formación - CFT</t>
  </si>
  <si>
    <t>01. N° de JCE según sexo</t>
  </si>
  <si>
    <t>08. Evolución N° de JCE según sexo</t>
  </si>
  <si>
    <t>UNIVERSIDAD SANTO TOMÁS</t>
  </si>
  <si>
    <t>UNIVERSIDAD LA REPÚBLICA</t>
  </si>
  <si>
    <t>UNIVERSIDAD DE LAS AMÉRICAS</t>
  </si>
  <si>
    <t>UNIVERSIDAD ANDRÉS BELLO</t>
  </si>
  <si>
    <t>UNIVERSIDAD ADOLFO IBÁÑEZ</t>
  </si>
  <si>
    <t>UNIVERSIDAD DE ARTES, CIENCIAS Y COMUNICACIÓN - UNIACC</t>
  </si>
  <si>
    <t>UNIVERSIDAD AUTÓNOMA DE CHILE</t>
  </si>
  <si>
    <t>UNIVERSIDAD SAN SEBASTIÁN</t>
  </si>
  <si>
    <t>UNIVERSIDAD CATÓLICA CARDENAL RAÚL SILVA HENRÍQUEZ</t>
  </si>
  <si>
    <t>UNIVERSIDAD TECNOLÓGICA DE CHILE INACAP</t>
  </si>
  <si>
    <t>UNIVERSIDAD DE VALPARAÍSO</t>
  </si>
  <si>
    <t>UNIVERSIDAD DEL BÍO-BÍO</t>
  </si>
  <si>
    <t>UNIVERSIDAD DE TARAPACÁ</t>
  </si>
  <si>
    <t>UNIVERSIDAD METROPOLITANA DE CIENCIAS DE LA EDUCACIÓN</t>
  </si>
  <si>
    <t>UNIVERSIDAD DE PLAYA ANCHA DE CIENCIAS DE LA EDUCACIÓN</t>
  </si>
  <si>
    <t>UNIVERSIDAD TECNOLÓGICA METROPOLITANA</t>
  </si>
  <si>
    <t>PONTIFICIA UNIVERSIDAD CATÓLICA DE CHILE</t>
  </si>
  <si>
    <t>UNIVERSIDAD DE CONCEPCIÓN</t>
  </si>
  <si>
    <t>UNIVERSIDAD TÉCNICA FEDERICO SANTA MARÍA</t>
  </si>
  <si>
    <t>PONTIFICIA UNIVERSIDAD CATÓLICA DE VALPARAÍSO</t>
  </si>
  <si>
    <t>UNIVERSIDAD CATÓLICA DEL NORTE</t>
  </si>
  <si>
    <t>UNIVERSIDAD CATÓLICA DEL MAULE</t>
  </si>
  <si>
    <t>UNIVERSIDAD CATÓLICA DE LA SANTÍSIMA CONCEPCIÓN</t>
  </si>
  <si>
    <t>UNIVERSIDAD CATÓLICA DE TEMUCO</t>
  </si>
  <si>
    <t>IP SANTO TOMÁS</t>
  </si>
  <si>
    <t>IP ESCUELA MODERNA DE MÚSICA</t>
  </si>
  <si>
    <t>IP DR. VIRGINIO GÓMEZ G.</t>
  </si>
  <si>
    <t>IP ESCUELA DE COMERCIO DE SANTIAGO</t>
  </si>
  <si>
    <t>IP INSTITUTO NACIONAL DEL FÚTBOL</t>
  </si>
  <si>
    <t>CFT CENTRO TECNOLÓGICO SUPERIOR INFOMED</t>
  </si>
  <si>
    <t>CFT INSTITUTO SUPERIOR ALEMÁN DE COMERCIO INSALCO</t>
  </si>
  <si>
    <t>CFT SANTO TOMÁS</t>
  </si>
  <si>
    <t>CFT INSTITUTO SUPERIOR DE ESTUDIOS JURÍDICOS CANON</t>
  </si>
  <si>
    <t>CFT SAN AGUSTÍN</t>
  </si>
  <si>
    <t>UNIVERSIDAD DE AYSÉN</t>
  </si>
  <si>
    <t>N° de Académicas/os Únicas/os por sexo</t>
  </si>
  <si>
    <t>N° de académicas/os únicas/os por nivel de formación por sexo</t>
  </si>
  <si>
    <t>N° de JCE según sexo</t>
  </si>
  <si>
    <t>N° de JCE de extranjeros por sexo según área geográfica de origen</t>
  </si>
  <si>
    <t>Evolución N° de Académicas/os Únicas/os según sexo</t>
  </si>
  <si>
    <t>Evolución N° de Académicas/os Únicas/os según nivel de formación y sexo</t>
  </si>
  <si>
    <t>Evolución N° de JCE según sexo</t>
  </si>
  <si>
    <t>Evolución N° de JCE por sexo según nivel de formación - todas las instituciones</t>
  </si>
  <si>
    <t>Evolución N° de JCE por sesexo según nivel de formación - Universidades</t>
  </si>
  <si>
    <t xml:space="preserve">Evolución N° de JCE por sexo según nivel de formación - IP </t>
  </si>
  <si>
    <t>Evolución N° de JCE por sexo según nivel de formación - CFT</t>
  </si>
  <si>
    <t xml:space="preserve">02. Evolución N° de Académicas/os Únicas/os según nivel de formación </t>
  </si>
  <si>
    <t>Venezuela</t>
  </si>
  <si>
    <t>Colombia</t>
  </si>
  <si>
    <t>Argentina</t>
  </si>
  <si>
    <t>España</t>
  </si>
  <si>
    <t>Cuba</t>
  </si>
  <si>
    <t>Brasil</t>
  </si>
  <si>
    <t>Ecuador</t>
  </si>
  <si>
    <t>Alemania</t>
  </si>
  <si>
    <t xml:space="preserve">07. N° de académicas/os extranjeras/os por nivel de formación según área geográfica de origen </t>
  </si>
  <si>
    <t xml:space="preserve">08. N° de académicas/os por nivel de formación según rangos de horas contratados </t>
  </si>
  <si>
    <t>06. N° de académicas/os únicas/os extranjeras/os por nivel de formación según país de nacionalidad (10 principales países)</t>
  </si>
  <si>
    <t>N° de académicas/os únicas/os extranjeras/os por nivel de formación según país de nacionalidad (10 principales países)</t>
  </si>
  <si>
    <t>N° de académicas/os únicas/os extranjeras/os según país de nacionalidad (10 principales países)</t>
  </si>
  <si>
    <t>CFT ACADEMIA CHILENA DE YOGA</t>
  </si>
  <si>
    <t>INFORME PERSONAL ACADÉMICO 2025</t>
  </si>
  <si>
    <t>N° ACADÉMICAS/OS ÚNICAS/OS 2025</t>
  </si>
  <si>
    <t>N° ACADÉMICAS/OS ÚNICAS/OS POR NIVEL DE FORMACIÓN 2025</t>
  </si>
  <si>
    <t>N° DE JCE 2025</t>
  </si>
  <si>
    <t>N° DE JCE POR NVIEL DE FORMACIÓN - 2025</t>
  </si>
  <si>
    <t>N° de JCE 2025 por nivel de formación según rangos de edad</t>
  </si>
  <si>
    <t>N° de JCE 2025 por nivel de formación según N° instituciones donde trabajan</t>
  </si>
  <si>
    <t>N° de JCE 2025 por nivel de formación según región</t>
  </si>
  <si>
    <t>N° de JCE 2025 por nivel de formación según nacionalidad</t>
  </si>
  <si>
    <t>N° DE JCE POR TIPO DE INSTITUCIÓN 2025</t>
  </si>
  <si>
    <t>N° de JCE 2025 por tipo de institución según sexo</t>
  </si>
  <si>
    <t>N° de JCE 2025 por tipo de universidad según sexo</t>
  </si>
  <si>
    <t>N° de JCE 2025 por tipo de institución según rangos de edad</t>
  </si>
  <si>
    <t>N° de JCE 2025 por tipo de universidad según rangos de edad</t>
  </si>
  <si>
    <t>N° de JCE 2025 por tipo de institución según N° instituciones donde trabaja</t>
  </si>
  <si>
    <t>N° de JCE 2025 por tipo de universidad según N° instituciones donde trabaja</t>
  </si>
  <si>
    <t>N° de JCE 2025 por tipo de institución según nivel de formación</t>
  </si>
  <si>
    <t>N° de JCE 2025 por tipo de universidad según nivel de formación</t>
  </si>
  <si>
    <t>N° de JCE 2025 por tipo de institución según región</t>
  </si>
  <si>
    <t>N° de JCE 2025 por tipo de universidad según región</t>
  </si>
  <si>
    <t>N° de JCE 2025 por tipo de institución según nacionalidad</t>
  </si>
  <si>
    <t>N° de JCE 2025 por tipo de universidad según nacionalidad</t>
  </si>
  <si>
    <t>N° de estudiantes matriculados por JCE 2025 por tipo de institución según región</t>
  </si>
  <si>
    <t>N° de estudiantes matriculados por JCE 2025 por tipo de universidad según región</t>
  </si>
  <si>
    <t>EVOLUCIÓN DE ACADÉMICAS/OS ÚNICAS/OS y JCE 2009 - 2025</t>
  </si>
  <si>
    <t>Listado de instituciones participantes 2025</t>
  </si>
  <si>
    <t>N° TOTAL ACADÉMICAS/OS ÚNICAS/OS 2025</t>
  </si>
  <si>
    <t>01. N° de Académicas/os Únicas/os por sexo - 2025</t>
  </si>
  <si>
    <t>N° de Académicas/os 2025</t>
  </si>
  <si>
    <t>02. Edad Promedio y N° de académicas/os únicas/os por rangos de edad - 2025</t>
  </si>
  <si>
    <t>03. N° de académicas/os únicas/os según n° de instituciones donde trabajan - 2025</t>
  </si>
  <si>
    <t>04. N° de académicos/as únicos según nacionalidad - 2025</t>
  </si>
  <si>
    <t>05. N° de académicas/os únicas/os extranjeras/os según país de nacionalidad (10 principales países) - 2025</t>
  </si>
  <si>
    <t>06. N° de académicas/os únicas/os según nivel de formación - 2025</t>
  </si>
  <si>
    <t>07. N° de académicas/os únicas/os según región donde trabajan* - 2025</t>
  </si>
  <si>
    <t>08. N° de académicas/os únicas/os según rango de horas contratadas a la semana* - 2025</t>
  </si>
  <si>
    <t>01. N° de académicos/as únicos por nivel de formación según sexo - 2025</t>
  </si>
  <si>
    <t>02. Edad promedio y N° de académicos/as por nivel de formación según rangos de edad - 2025</t>
  </si>
  <si>
    <t>03. N° de académicos/as por nivel de formación según N° de instituciones donde trabajan - 2025</t>
  </si>
  <si>
    <t>04. N° de académicos/as por nivel de formación según región - 2025</t>
  </si>
  <si>
    <t>N° DE JORNADAS COMPLETAS EQUIVALENTES (JCE) 2025</t>
  </si>
  <si>
    <t>02. N° de JCE según N° de instituciones donde trabajan - 2025</t>
  </si>
  <si>
    <t>03. N° de JCE según nivel de formación - 2025</t>
  </si>
  <si>
    <t>04. N° de JCE según región - 2025</t>
  </si>
  <si>
    <t>05. N° de JCE según nacionalidad - 2025</t>
  </si>
  <si>
    <t>06. N° de JCE de extranjeros por sexo según área geográfica de origen - 2025</t>
  </si>
  <si>
    <t>N° DE JORNADAS COMPLETAS EQUIVALENTES (JCE) POR NIVEL DE FORMACIÓN 2025</t>
  </si>
  <si>
    <t>01. N° de JCE por nivel de formación según rangos de edad  - 2025</t>
  </si>
  <si>
    <t>02. N° de JCE por nivel de formación según n° instituciones donde trabajan - 2025</t>
  </si>
  <si>
    <t>03. N° de JCE por nivel de formación según región - 2025</t>
  </si>
  <si>
    <t>04. N° de JCE por nivel de formación según nacionalidad - 2025</t>
  </si>
  <si>
    <t>N° DE JORNADAS COMPLETAS EQUIVALENTES (JCE) POR TIPO DE INSTITUCIÓN 2025</t>
  </si>
  <si>
    <t>01. N° de JCE 2025 por tipo de institución según sexo</t>
  </si>
  <si>
    <t>02. N° de JCE 2025 por tipo de universidad según sexo</t>
  </si>
  <si>
    <t>03. N° de JCE 2025 por tipo de institución según rangos de edad</t>
  </si>
  <si>
    <t>04. N° de JCE 2025 por tipo de universidad según rangos de edad</t>
  </si>
  <si>
    <t>05. N° de JCE 2025 por tipo de institución según N° instituciones donde trabaja</t>
  </si>
  <si>
    <t>06. N° de JCE 2025 por tipo de universidad según N° instituciones donde trabaja</t>
  </si>
  <si>
    <t>07. N° de JCE 2025 por tipo de institución según nivel de formación</t>
  </si>
  <si>
    <t>08. N° de JCE 2025 por tipo de universidad según nivel de formación</t>
  </si>
  <si>
    <t>10. N° de JCE 2025 por tipo de universidad según región</t>
  </si>
  <si>
    <t>11. N° de JCE 2025 por tipo de institución según nacionalidad</t>
  </si>
  <si>
    <t>12. N° de JCE 2025 por tipo de universidad según nacionalidad</t>
  </si>
  <si>
    <t>13. N° de estudiantes matriculados por JCE 2025 por tipo de institución según región</t>
  </si>
  <si>
    <t>14. N° de estudiantes matriculados por JCE 2025 por tipo de universidad según región</t>
  </si>
  <si>
    <t>EVOLUCIÓN DE ACADÉMICAS/OS UNICAS/OS y JCE 2009 - 2025</t>
  </si>
  <si>
    <t>%  Variación 2016 - 2025</t>
  </si>
  <si>
    <t>% Variación 2021 - 2025</t>
  </si>
  <si>
    <t>% Variación 2024 - 2025</t>
  </si>
  <si>
    <t>Distribución % 2025</t>
  </si>
  <si>
    <t>Distribución según Sexo 2025</t>
  </si>
  <si>
    <t>INSTITUCIONES PARTICIPANTES EN PROCESO PERSONAL ACADÉMICO 2025</t>
  </si>
  <si>
    <t>No Binario</t>
  </si>
  <si>
    <t>n/d</t>
  </si>
  <si>
    <t>Peru</t>
  </si>
  <si>
    <t>Mexico</t>
  </si>
  <si>
    <t>05. N° de JCE extranjeros por nivel de formación según área geográfica del país de nacionalidad - 2025</t>
  </si>
  <si>
    <t>Nacionalizado chileno</t>
  </si>
  <si>
    <t>09. N° de JCE 2025 por tipo de institución según región(*)</t>
  </si>
  <si>
    <t>(*) Corresponde a la región donde el académico desempeña su función principal en la institución donde es reportado.</t>
  </si>
  <si>
    <t>01. Evolución N° de Académicas/os Únicas/os según sexo</t>
  </si>
  <si>
    <t>03. Evolución N° de Académicas/os Únicas/os según nivel de formación y sexo</t>
  </si>
  <si>
    <t>No Binarios</t>
  </si>
  <si>
    <t>IP CHILENO BRITÁNICO DE CULTURA</t>
  </si>
  <si>
    <t>IP IACC</t>
  </si>
  <si>
    <t>IP EATRI</t>
  </si>
  <si>
    <t>IP ARCOS</t>
  </si>
  <si>
    <t>IP LATINOAMERICANO DE COMERCIO EXTERIOR - IPLACEX</t>
  </si>
  <si>
    <t>IP SAN SEBASTIÁN</t>
  </si>
  <si>
    <t>IP DEL VALLE CENTRAL</t>
  </si>
  <si>
    <t>CFT INSTITUTO CENTRAL DE CAPACITACIÓN EDUCACIONAL ICCE</t>
  </si>
  <si>
    <t>CFT ESCUELA DE COMERCIO</t>
  </si>
  <si>
    <t>CFT ASISTE</t>
  </si>
  <si>
    <t>CFT ESCUELA CULINARIA FRANCESA</t>
  </si>
  <si>
    <t>CFT DE LA REGIÓN DE ARICA Y PARINACOTA</t>
  </si>
  <si>
    <t>CFT DE LA REGIÓN DE TARAPACÁ</t>
  </si>
  <si>
    <t>CFT DE LA REGIÓN DE ANTOFAGASTA</t>
  </si>
  <si>
    <t>CFT DE LA REGIÓN DE ATACAMA</t>
  </si>
  <si>
    <t>CFT DE LA REGIÓN DE COQUIMBO</t>
  </si>
  <si>
    <t>CFT DE LA REGIÓN DE VALPARAÍSO</t>
  </si>
  <si>
    <t>CFT DE LA REGIÓN METROPOLITANA DE SANTIAGO</t>
  </si>
  <si>
    <t>CFT DE LA REGIÓN DEL LIBERTADOR GENERAL BERNARDO O'HIGGINS</t>
  </si>
  <si>
    <t>CFT DE LA REGIÓN DEL MAULE</t>
  </si>
  <si>
    <t>CFT DE LA REGIÓN DEL BÍO BIO</t>
  </si>
  <si>
    <t>CFT DE LA REGIÓN DE LA ARAUCANÍA</t>
  </si>
  <si>
    <t>CFT DE LA REGIÓN DE LOS RÍOS</t>
  </si>
  <si>
    <t>CFT DE LA REGIÓN DE LOS LAGOS</t>
  </si>
  <si>
    <t>CFT DE LA REGIÓN DE AYSÉN DEL GENERAL CARLOS IBÁÑEZ DEL CAMPO</t>
  </si>
  <si>
    <t>CFT DE LA REGIÓN DE MAGALLANES Y ANTÁRTICA CHILENA</t>
  </si>
  <si>
    <t>IP CICERÓN</t>
  </si>
  <si>
    <t>CASOS UNICOS</t>
  </si>
  <si>
    <t>JORNADAS COMPLETAS EQUIVALENTES</t>
  </si>
  <si>
    <t>EVOLUCIÓN TASA DE ROTACIÓN DEL PERSONAL ACADÉMICO 2019 - 2024</t>
  </si>
  <si>
    <t>Evolución de la tasa de rotación del personal académico por tipo de institución</t>
  </si>
  <si>
    <t>Variación p.p. 2020 - 2024</t>
  </si>
  <si>
    <t>Variación p.p. 2023 - 2024</t>
  </si>
  <si>
    <t>Centros de Formación Técnica</t>
  </si>
  <si>
    <t>Institutos Profesionales</t>
  </si>
  <si>
    <t>Universidades</t>
  </si>
  <si>
    <t>Evolución de la tasa de rotación del personal académico por tipo de institución 3</t>
  </si>
  <si>
    <t>Tipo de institución 3</t>
  </si>
  <si>
    <t>Centros de Formación Técnica Estatales</t>
  </si>
  <si>
    <t>Centros de Formación Técnica Privados</t>
  </si>
  <si>
    <t>Universidades CRUCH Estatales</t>
  </si>
  <si>
    <t>Universidades CRUCH Privadas</t>
  </si>
  <si>
    <t>Universidades Privadas</t>
  </si>
  <si>
    <t>Evolución de la tasa de rotación del personal académico por sexo</t>
  </si>
  <si>
    <t>Brecha M-H (p.p.)</t>
  </si>
  <si>
    <t xml:space="preserve">Evolución de la tasa de rotación del personal académico por nivel de formación </t>
  </si>
  <si>
    <t>Nivel de formación del Académico</t>
  </si>
  <si>
    <t>Especialidad Médica u Odontológica</t>
  </si>
  <si>
    <t xml:space="preserve">Evolución de la tasa de rotación del personal académico por rangos de edad </t>
  </si>
  <si>
    <t>Rangos de Edad</t>
  </si>
  <si>
    <t>Menos de 35 años</t>
  </si>
  <si>
    <t>Entre 35 y 44 años</t>
  </si>
  <si>
    <t>Entre 45 y 54 años</t>
  </si>
  <si>
    <t>Entre 55 y 64 años</t>
  </si>
  <si>
    <t>Entre 65 y más años</t>
  </si>
  <si>
    <t xml:space="preserve">Evolución de la tasa de rotación del personal académico por rangos de horas contratadas </t>
  </si>
  <si>
    <t>Rangos de Horas</t>
  </si>
  <si>
    <t xml:space="preserve">Evolución de la tasa de rotación del personal académico por situación de acreditación institucional </t>
  </si>
  <si>
    <t>Situación de acreditación</t>
  </si>
  <si>
    <t>No Acreditada</t>
  </si>
  <si>
    <t>Bajo Tutela</t>
  </si>
  <si>
    <t>Acreditada</t>
  </si>
  <si>
    <t xml:space="preserve">Evolución de la tasa de rotación del personal académico por años de acreditación institucional </t>
  </si>
  <si>
    <t>Años de Acreditación</t>
  </si>
  <si>
    <t>Con 2 años de Acreditación</t>
  </si>
  <si>
    <t>Con 3 años de Acreditación</t>
  </si>
  <si>
    <t>Con 4 años de Acreditación</t>
  </si>
  <si>
    <t>Con 5 años de Acreditación</t>
  </si>
  <si>
    <t>Con 6 años de Acreditación</t>
  </si>
  <si>
    <t>Con 7 años de Acreditación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</si>
</sst>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64" formatCode="_-* #,##0.00_-;\-* #,##0.00_-;_-* &quot;-&quot;??_-;_-@_-"/>
    <numFmt numFmtId="165" formatCode="_-* #,##0.00\ _€_-;\-* #,##0.00\ _€_-;_-* &quot;-&quot;??\ _€_-;_-@_-"/>
    <numFmt numFmtId="166" formatCode="_-* #,##0_-;\-* #,##0_-;_-* &quot;-&quot;??_-;_-@_-"/>
    <numFmt numFmtId="167" formatCode="_-* #,##0.0\ _€_-;\-* #,##0.0\ _€_-;_-* &quot;-&quot;??\ _€_-;_-@_-"/>
    <numFmt numFmtId="168" formatCode="_-* #,##0\ _€_-;\-* #,##0\ _€_-;_-* &quot;-&quot;??\ _€_-;_-@_-"/>
    <numFmt numFmtId="169" formatCode="0.0%"/>
    <numFmt numFmtId="170" formatCode="0.000%"/>
    <numFmt numFmtId="171" formatCode="_-* #,##0.0_-;\-* #,##0.0_-;_-* &quot;-&quot;??_-;_-@_-"/>
    <numFmt numFmtId="172" formatCode="_ * #,##0.0_ ;_ * \-#,##0.0_ ;_ * &quot;-&quot;_ ;_ @_ "/>
    <numFmt numFmtId="173" formatCode="0.0"/>
    <numFmt numFmtId="174" formatCode="_ * #,##0.0_ ;_ * \-#,##0.0_ ;_ * &quot;-&quot;?_ ;_ @_ "/>
    <numFmt numFmtId="175" formatCode="_ * #,##0.00_ ;_ * \-#,##0.00_ ;_ * &quot;-&quot;_ ;_ @_ 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3">
    <xf numFmtId="0" fontId="0" fillId="0" borderId="0" xfId="0"/>
    <xf numFmtId="0" fontId="5" fillId="0" borderId="0" xfId="0" applyFont="1"/>
    <xf numFmtId="0" fontId="6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9" fillId="2" borderId="0" xfId="2" applyFill="1"/>
    <xf numFmtId="169" fontId="0" fillId="2" borderId="0" xfId="3" applyNumberFormat="1" applyFont="1" applyFill="1"/>
    <xf numFmtId="0" fontId="9" fillId="0" borderId="0" xfId="2"/>
    <xf numFmtId="0" fontId="4" fillId="0" borderId="0" xfId="4" applyFont="1" applyAlignment="1">
      <alignment horizontal="center" vertical="center"/>
    </xf>
    <xf numFmtId="0" fontId="3" fillId="0" borderId="0" xfId="4" applyAlignment="1">
      <alignment horizontal="center" vertical="center"/>
    </xf>
    <xf numFmtId="0" fontId="3" fillId="0" borderId="0" xfId="4" applyAlignment="1">
      <alignment vertical="center"/>
    </xf>
    <xf numFmtId="0" fontId="11" fillId="2" borderId="0" xfId="0" applyFont="1" applyFill="1"/>
    <xf numFmtId="0" fontId="7" fillId="0" borderId="0" xfId="4" applyFont="1" applyAlignment="1">
      <alignment vertical="center"/>
    </xf>
    <xf numFmtId="0" fontId="1" fillId="0" borderId="0" xfId="0" applyFont="1"/>
    <xf numFmtId="0" fontId="1" fillId="2" borderId="0" xfId="0" applyFont="1" applyFill="1"/>
    <xf numFmtId="166" fontId="4" fillId="2" borderId="0" xfId="1" applyNumberFormat="1" applyFont="1" applyFill="1" applyBorder="1" applyAlignment="1">
      <alignment horizontal="left" vertical="center"/>
    </xf>
    <xf numFmtId="169" fontId="0" fillId="2" borderId="0" xfId="0" applyNumberFormat="1" applyFill="1"/>
    <xf numFmtId="169" fontId="0" fillId="0" borderId="0" xfId="3" applyNumberFormat="1" applyFont="1" applyFill="1"/>
    <xf numFmtId="170" fontId="0" fillId="2" borderId="0" xfId="3" applyNumberFormat="1" applyFont="1" applyFill="1"/>
    <xf numFmtId="0" fontId="8" fillId="4" borderId="1" xfId="0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left" vertical="center" indent="1"/>
    </xf>
    <xf numFmtId="168" fontId="1" fillId="2" borderId="1" xfId="1" applyNumberFormat="1" applyFont="1" applyFill="1" applyBorder="1"/>
    <xf numFmtId="0" fontId="11" fillId="0" borderId="0" xfId="4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164" fontId="5" fillId="2" borderId="0" xfId="5" applyFont="1" applyFill="1"/>
    <xf numFmtId="164" fontId="9" fillId="0" borderId="0" xfId="5" applyFont="1"/>
    <xf numFmtId="164" fontId="7" fillId="2" borderId="0" xfId="5" applyFont="1" applyFill="1"/>
    <xf numFmtId="164" fontId="8" fillId="3" borderId="1" xfId="5" applyFont="1" applyFill="1" applyBorder="1" applyAlignment="1">
      <alignment horizontal="left" vertical="center" wrapText="1"/>
    </xf>
    <xf numFmtId="164" fontId="8" fillId="2" borderId="1" xfId="5" applyFont="1" applyFill="1" applyBorder="1"/>
    <xf numFmtId="164" fontId="1" fillId="2" borderId="1" xfId="5" applyFont="1" applyFill="1" applyBorder="1"/>
    <xf numFmtId="164" fontId="0" fillId="2" borderId="0" xfId="5" applyFont="1" applyFill="1"/>
    <xf numFmtId="164" fontId="8" fillId="3" borderId="1" xfId="5" applyFont="1" applyFill="1" applyBorder="1" applyAlignment="1">
      <alignment horizontal="center" vertical="center" wrapText="1"/>
    </xf>
    <xf numFmtId="164" fontId="0" fillId="0" borderId="0" xfId="5" applyFont="1"/>
    <xf numFmtId="164" fontId="11" fillId="0" borderId="0" xfId="5" applyFont="1" applyAlignment="1">
      <alignment vertical="center"/>
    </xf>
    <xf numFmtId="164" fontId="5" fillId="0" borderId="0" xfId="5" applyFont="1"/>
    <xf numFmtId="0" fontId="13" fillId="0" borderId="0" xfId="0" applyFont="1"/>
    <xf numFmtId="164" fontId="1" fillId="2" borderId="1" xfId="5" applyFont="1" applyFill="1" applyBorder="1" applyAlignment="1">
      <alignment horizontal="left" vertical="center"/>
    </xf>
    <xf numFmtId="164" fontId="7" fillId="2" borderId="0" xfId="5" applyFont="1" applyFill="1" applyAlignment="1">
      <alignment horizontal="left" vertical="center"/>
    </xf>
    <xf numFmtId="164" fontId="1" fillId="0" borderId="1" xfId="5" applyFont="1" applyBorder="1"/>
    <xf numFmtId="164" fontId="1" fillId="2" borderId="0" xfId="5" applyFont="1" applyFill="1"/>
    <xf numFmtId="164" fontId="1" fillId="2" borderId="1" xfId="5" applyFont="1" applyFill="1" applyBorder="1" applyAlignment="1">
      <alignment vertical="center"/>
    </xf>
    <xf numFmtId="168" fontId="1" fillId="2" borderId="1" xfId="1" applyNumberFormat="1" applyFont="1" applyFill="1" applyBorder="1" applyAlignment="1">
      <alignment horizontal="left" vertical="center"/>
    </xf>
    <xf numFmtId="0" fontId="14" fillId="2" borderId="0" xfId="0" applyFont="1" applyFill="1"/>
    <xf numFmtId="41" fontId="0" fillId="2" borderId="0" xfId="6" applyFont="1" applyFill="1"/>
    <xf numFmtId="164" fontId="15" fillId="2" borderId="0" xfId="5" applyFont="1" applyFill="1"/>
    <xf numFmtId="0" fontId="0" fillId="0" borderId="0" xfId="4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5" fillId="2" borderId="0" xfId="5" applyFont="1" applyFill="1" applyAlignment="1">
      <alignment vertical="center"/>
    </xf>
    <xf numFmtId="164" fontId="9" fillId="0" borderId="0" xfId="5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4" fontId="9" fillId="2" borderId="0" xfId="5" applyFont="1" applyFill="1" applyAlignment="1">
      <alignment horizontal="center" vertical="center"/>
    </xf>
    <xf numFmtId="169" fontId="0" fillId="2" borderId="0" xfId="3" applyNumberFormat="1" applyFont="1" applyFill="1" applyAlignment="1">
      <alignment vertical="center"/>
    </xf>
    <xf numFmtId="164" fontId="7" fillId="2" borderId="0" xfId="5" applyFont="1" applyFill="1" applyAlignment="1">
      <alignment vertical="center"/>
    </xf>
    <xf numFmtId="164" fontId="8" fillId="2" borderId="1" xfId="5" applyFont="1" applyFill="1" applyBorder="1" applyAlignment="1">
      <alignment vertical="center"/>
    </xf>
    <xf numFmtId="167" fontId="8" fillId="2" borderId="1" xfId="1" applyNumberFormat="1" applyFont="1" applyFill="1" applyBorder="1" applyAlignment="1">
      <alignment vertical="center"/>
    </xf>
    <xf numFmtId="168" fontId="1" fillId="2" borderId="1" xfId="1" applyNumberFormat="1" applyFont="1" applyFill="1" applyBorder="1" applyAlignment="1">
      <alignment vertical="center"/>
    </xf>
    <xf numFmtId="2" fontId="0" fillId="2" borderId="0" xfId="0" applyNumberFormat="1" applyFill="1" applyAlignment="1">
      <alignment vertical="center"/>
    </xf>
    <xf numFmtId="168" fontId="8" fillId="2" borderId="1" xfId="1" applyNumberFormat="1" applyFont="1" applyFill="1" applyBorder="1" applyAlignment="1">
      <alignment vertical="center"/>
    </xf>
    <xf numFmtId="164" fontId="0" fillId="2" borderId="0" xfId="5" applyFont="1" applyFill="1" applyAlignment="1">
      <alignment vertical="center"/>
    </xf>
    <xf numFmtId="164" fontId="1" fillId="0" borderId="1" xfId="5" applyFont="1" applyBorder="1" applyAlignment="1">
      <alignment vertical="center"/>
    </xf>
    <xf numFmtId="164" fontId="15" fillId="2" borderId="0" xfId="5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164" fontId="0" fillId="0" borderId="0" xfId="5" applyFont="1" applyAlignment="1">
      <alignment vertical="center"/>
    </xf>
    <xf numFmtId="168" fontId="0" fillId="0" borderId="0" xfId="0" applyNumberFormat="1" applyAlignment="1">
      <alignment vertical="center"/>
    </xf>
    <xf numFmtId="1" fontId="0" fillId="2" borderId="0" xfId="0" applyNumberFormat="1" applyFill="1" applyAlignment="1">
      <alignment vertical="center"/>
    </xf>
    <xf numFmtId="172" fontId="0" fillId="2" borderId="0" xfId="6" applyNumberFormat="1" applyFont="1" applyFill="1" applyAlignment="1">
      <alignment vertical="center"/>
    </xf>
    <xf numFmtId="164" fontId="5" fillId="0" borderId="0" xfId="5" applyFont="1" applyAlignment="1">
      <alignment vertical="center"/>
    </xf>
    <xf numFmtId="164" fontId="9" fillId="0" borderId="0" xfId="2" applyNumberForma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168" fontId="0" fillId="2" borderId="0" xfId="1" applyNumberFormat="1" applyFont="1" applyFill="1" applyAlignment="1">
      <alignment vertical="center"/>
    </xf>
    <xf numFmtId="9" fontId="0" fillId="2" borderId="0" xfId="3" applyFont="1" applyFill="1" applyAlignment="1">
      <alignment vertical="center"/>
    </xf>
    <xf numFmtId="164" fontId="1" fillId="2" borderId="0" xfId="5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5" applyFont="1" applyFill="1" applyAlignment="1">
      <alignment vertical="center"/>
    </xf>
    <xf numFmtId="168" fontId="0" fillId="2" borderId="0" xfId="0" applyNumberFormat="1" applyFill="1" applyAlignment="1">
      <alignment vertical="center"/>
    </xf>
    <xf numFmtId="11" fontId="0" fillId="2" borderId="0" xfId="0" applyNumberFormat="1" applyFill="1" applyAlignment="1">
      <alignment vertical="center"/>
    </xf>
    <xf numFmtId="164" fontId="3" fillId="0" borderId="0" xfId="5" applyFont="1" applyAlignment="1">
      <alignment vertical="center"/>
    </xf>
    <xf numFmtId="167" fontId="1" fillId="2" borderId="1" xfId="1" applyNumberFormat="1" applyFont="1" applyFill="1" applyBorder="1" applyAlignment="1">
      <alignment vertical="center"/>
    </xf>
    <xf numFmtId="41" fontId="0" fillId="2" borderId="0" xfId="6" applyFont="1" applyFill="1" applyAlignment="1">
      <alignment vertical="center"/>
    </xf>
    <xf numFmtId="0" fontId="13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4" applyFont="1" applyAlignment="1">
      <alignment vertical="center"/>
    </xf>
    <xf numFmtId="0" fontId="9" fillId="0" borderId="0" xfId="2" applyAlignment="1">
      <alignment vertical="center"/>
    </xf>
    <xf numFmtId="0" fontId="3" fillId="0" borderId="0" xfId="0" applyFont="1" applyAlignment="1">
      <alignment vertical="center"/>
    </xf>
    <xf numFmtId="167" fontId="1" fillId="2" borderId="1" xfId="1" applyNumberFormat="1" applyFont="1" applyFill="1" applyBorder="1" applyAlignment="1">
      <alignment horizontal="center" vertical="center"/>
    </xf>
    <xf numFmtId="168" fontId="8" fillId="2" borderId="1" xfId="1" applyNumberFormat="1" applyFont="1" applyFill="1" applyBorder="1" applyAlignment="1">
      <alignment horizontal="left" vertical="center"/>
    </xf>
    <xf numFmtId="165" fontId="0" fillId="2" borderId="0" xfId="1" applyFont="1" applyFill="1" applyAlignment="1">
      <alignment vertical="center"/>
    </xf>
    <xf numFmtId="173" fontId="0" fillId="2" borderId="0" xfId="0" applyNumberFormat="1" applyFill="1" applyAlignment="1">
      <alignment vertical="center"/>
    </xf>
    <xf numFmtId="167" fontId="1" fillId="2" borderId="0" xfId="1" applyNumberFormat="1" applyFont="1" applyFill="1" applyBorder="1" applyAlignment="1">
      <alignment vertical="center"/>
    </xf>
    <xf numFmtId="169" fontId="1" fillId="2" borderId="0" xfId="3" applyNumberFormat="1" applyFont="1" applyFill="1" applyBorder="1" applyAlignment="1">
      <alignment vertical="center"/>
    </xf>
    <xf numFmtId="173" fontId="1" fillId="2" borderId="0" xfId="0" applyNumberFormat="1" applyFont="1" applyFill="1" applyAlignment="1">
      <alignment vertical="center"/>
    </xf>
    <xf numFmtId="169" fontId="0" fillId="2" borderId="0" xfId="3" applyNumberFormat="1" applyFont="1" applyFill="1" applyBorder="1" applyAlignment="1">
      <alignment vertical="center"/>
    </xf>
    <xf numFmtId="0" fontId="0" fillId="0" borderId="1" xfId="0" applyBorder="1" applyAlignment="1">
      <alignment horizontal="left"/>
    </xf>
    <xf numFmtId="41" fontId="0" fillId="0" borderId="1" xfId="6" applyFont="1" applyBorder="1"/>
    <xf numFmtId="172" fontId="0" fillId="0" borderId="1" xfId="6" applyNumberFormat="1" applyFont="1" applyBorder="1"/>
    <xf numFmtId="0" fontId="0" fillId="0" borderId="1" xfId="0" applyBorder="1" applyAlignment="1">
      <alignment horizontal="center"/>
    </xf>
    <xf numFmtId="0" fontId="12" fillId="0" borderId="0" xfId="4" applyFont="1" applyAlignment="1">
      <alignment horizontal="center" vertical="center"/>
    </xf>
    <xf numFmtId="0" fontId="0" fillId="0" borderId="0" xfId="4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2" fontId="3" fillId="0" borderId="0" xfId="6" applyNumberFormat="1" applyFont="1" applyAlignment="1">
      <alignment vertical="center"/>
    </xf>
    <xf numFmtId="174" fontId="3" fillId="0" borderId="0" xfId="0" applyNumberFormat="1" applyFont="1" applyAlignment="1">
      <alignment vertical="center"/>
    </xf>
    <xf numFmtId="169" fontId="17" fillId="2" borderId="0" xfId="3" applyNumberFormat="1" applyFont="1" applyFill="1" applyAlignment="1">
      <alignment vertical="center"/>
    </xf>
    <xf numFmtId="173" fontId="0" fillId="0" borderId="0" xfId="0" applyNumberFormat="1" applyAlignment="1">
      <alignment vertical="center"/>
    </xf>
    <xf numFmtId="164" fontId="5" fillId="0" borderId="0" xfId="5" applyFont="1" applyFill="1" applyAlignment="1">
      <alignment vertical="center"/>
    </xf>
    <xf numFmtId="164" fontId="9" fillId="0" borderId="0" xfId="2" applyNumberFormat="1" applyFill="1" applyAlignment="1">
      <alignment vertical="center"/>
    </xf>
    <xf numFmtId="164" fontId="9" fillId="0" borderId="0" xfId="5" applyFont="1" applyFill="1" applyAlignment="1">
      <alignment vertical="center"/>
    </xf>
    <xf numFmtId="0" fontId="0" fillId="0" borderId="0" xfId="6" applyNumberFormat="1" applyFont="1" applyFill="1" applyAlignment="1">
      <alignment vertical="center"/>
    </xf>
    <xf numFmtId="164" fontId="7" fillId="0" borderId="0" xfId="5" applyFont="1" applyFill="1" applyAlignment="1">
      <alignment vertical="center"/>
    </xf>
    <xf numFmtId="166" fontId="8" fillId="0" borderId="0" xfId="1" applyNumberFormat="1" applyFont="1" applyFill="1" applyBorder="1" applyAlignment="1">
      <alignment horizontal="left" vertical="center"/>
    </xf>
    <xf numFmtId="164" fontId="1" fillId="0" borderId="1" xfId="5" applyFont="1" applyFill="1" applyBorder="1" applyAlignment="1">
      <alignment horizontal="left" vertical="center"/>
    </xf>
    <xf numFmtId="166" fontId="1" fillId="0" borderId="1" xfId="5" applyNumberFormat="1" applyFont="1" applyFill="1" applyBorder="1" applyAlignment="1">
      <alignment horizontal="left" vertical="center"/>
    </xf>
    <xf numFmtId="166" fontId="1" fillId="0" borderId="1" xfId="1" applyNumberFormat="1" applyFont="1" applyFill="1" applyBorder="1" applyAlignment="1">
      <alignment horizontal="left" vertical="center"/>
    </xf>
    <xf numFmtId="169" fontId="1" fillId="0" borderId="1" xfId="3" applyNumberFormat="1" applyFont="1" applyFill="1" applyBorder="1" applyAlignment="1">
      <alignment horizontal="center" vertical="center"/>
    </xf>
    <xf numFmtId="169" fontId="0" fillId="0" borderId="0" xfId="3" applyNumberFormat="1" applyFont="1" applyFill="1" applyAlignment="1">
      <alignment vertical="center"/>
    </xf>
    <xf numFmtId="164" fontId="8" fillId="0" borderId="1" xfId="5" applyFont="1" applyFill="1" applyBorder="1" applyAlignment="1">
      <alignment horizontal="left" vertical="center"/>
    </xf>
    <xf numFmtId="166" fontId="8" fillId="0" borderId="1" xfId="5" applyNumberFormat="1" applyFont="1" applyFill="1" applyBorder="1" applyAlignment="1">
      <alignment horizontal="left" vertical="center"/>
    </xf>
    <xf numFmtId="166" fontId="8" fillId="0" borderId="1" xfId="1" applyNumberFormat="1" applyFont="1" applyFill="1" applyBorder="1" applyAlignment="1">
      <alignment horizontal="left" vertical="center"/>
    </xf>
    <xf numFmtId="169" fontId="8" fillId="0" borderId="1" xfId="3" applyNumberFormat="1" applyFont="1" applyFill="1" applyBorder="1" applyAlignment="1">
      <alignment horizontal="center" vertical="center"/>
    </xf>
    <xf numFmtId="164" fontId="0" fillId="0" borderId="0" xfId="5" applyFont="1" applyFill="1" applyAlignment="1">
      <alignment vertical="center"/>
    </xf>
    <xf numFmtId="169" fontId="1" fillId="0" borderId="0" xfId="3" applyNumberFormat="1" applyFont="1" applyFill="1" applyAlignment="1">
      <alignment vertical="center"/>
    </xf>
    <xf numFmtId="16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6" fontId="1" fillId="0" borderId="1" xfId="5" applyNumberFormat="1" applyFont="1" applyFill="1" applyBorder="1" applyAlignment="1">
      <alignment horizontal="center" vertical="center"/>
    </xf>
    <xf numFmtId="172" fontId="1" fillId="0" borderId="1" xfId="1" applyNumberFormat="1" applyFont="1" applyFill="1" applyBorder="1" applyAlignment="1">
      <alignment horizontal="center" vertical="center"/>
    </xf>
    <xf numFmtId="164" fontId="1" fillId="0" borderId="0" xfId="5" applyFont="1" applyFill="1" applyBorder="1" applyAlignment="1">
      <alignment horizontal="left" vertical="center"/>
    </xf>
    <xf numFmtId="169" fontId="1" fillId="0" borderId="0" xfId="3" applyNumberFormat="1" applyFont="1" applyFill="1" applyBorder="1" applyAlignment="1">
      <alignment horizontal="center" vertical="center"/>
    </xf>
    <xf numFmtId="164" fontId="1" fillId="0" borderId="1" xfId="5" applyFont="1" applyFill="1" applyBorder="1" applyAlignment="1">
      <alignment vertical="center"/>
    </xf>
    <xf numFmtId="173" fontId="1" fillId="0" borderId="1" xfId="5" applyNumberFormat="1" applyFont="1" applyFill="1" applyBorder="1" applyAlignment="1">
      <alignment horizontal="center" vertical="center"/>
    </xf>
    <xf numFmtId="166" fontId="1" fillId="0" borderId="1" xfId="5" applyNumberFormat="1" applyFont="1" applyFill="1" applyBorder="1" applyAlignment="1">
      <alignment vertical="center"/>
    </xf>
    <xf numFmtId="168" fontId="1" fillId="0" borderId="1" xfId="1" applyNumberFormat="1" applyFont="1" applyFill="1" applyBorder="1" applyAlignment="1">
      <alignment vertical="center"/>
    </xf>
    <xf numFmtId="169" fontId="0" fillId="0" borderId="0" xfId="6" applyNumberFormat="1" applyFont="1" applyFill="1" applyAlignment="1">
      <alignment vertical="center"/>
    </xf>
    <xf numFmtId="166" fontId="1" fillId="0" borderId="1" xfId="1" applyNumberFormat="1" applyFont="1" applyFill="1" applyBorder="1" applyAlignment="1">
      <alignment vertical="center"/>
    </xf>
    <xf numFmtId="41" fontId="0" fillId="0" borderId="0" xfId="6" applyFont="1" applyFill="1" applyAlignment="1">
      <alignment vertical="center"/>
    </xf>
    <xf numFmtId="164" fontId="15" fillId="0" borderId="0" xfId="5" applyFont="1" applyFill="1" applyAlignment="1">
      <alignment vertical="center"/>
    </xf>
    <xf numFmtId="167" fontId="0" fillId="0" borderId="0" xfId="1" applyNumberFormat="1" applyFont="1" applyFill="1" applyAlignment="1">
      <alignment vertical="center"/>
    </xf>
    <xf numFmtId="172" fontId="1" fillId="0" borderId="1" xfId="6" applyNumberFormat="1" applyFont="1" applyFill="1" applyBorder="1" applyAlignment="1">
      <alignment horizontal="left" vertical="center"/>
    </xf>
    <xf numFmtId="172" fontId="1" fillId="0" borderId="1" xfId="1" applyNumberFormat="1" applyFont="1" applyFill="1" applyBorder="1" applyAlignment="1">
      <alignment horizontal="left" vertical="center"/>
    </xf>
    <xf numFmtId="172" fontId="8" fillId="0" borderId="1" xfId="6" applyNumberFormat="1" applyFont="1" applyFill="1" applyBorder="1" applyAlignment="1">
      <alignment horizontal="left" vertical="center"/>
    </xf>
    <xf numFmtId="172" fontId="8" fillId="0" borderId="1" xfId="1" applyNumberFormat="1" applyFont="1" applyFill="1" applyBorder="1" applyAlignment="1">
      <alignment horizontal="left" vertical="center"/>
    </xf>
    <xf numFmtId="172" fontId="8" fillId="0" borderId="1" xfId="1" applyNumberFormat="1" applyFont="1" applyFill="1" applyBorder="1" applyAlignment="1">
      <alignment vertical="center"/>
    </xf>
    <xf numFmtId="171" fontId="1" fillId="0" borderId="1" xfId="5" applyNumberFormat="1" applyFont="1" applyFill="1" applyBorder="1" applyAlignment="1">
      <alignment horizontal="left" vertical="center"/>
    </xf>
    <xf numFmtId="171" fontId="1" fillId="0" borderId="1" xfId="1" applyNumberFormat="1" applyFont="1" applyFill="1" applyBorder="1" applyAlignment="1">
      <alignment horizontal="left" vertical="center"/>
    </xf>
    <xf numFmtId="169" fontId="0" fillId="0" borderId="0" xfId="3" applyNumberFormat="1" applyFont="1" applyFill="1" applyBorder="1" applyAlignment="1">
      <alignment vertical="center"/>
    </xf>
    <xf numFmtId="169" fontId="8" fillId="0" borderId="1" xfId="3" applyNumberFormat="1" applyFont="1" applyFill="1" applyBorder="1" applyAlignment="1">
      <alignment horizontal="right" vertical="center"/>
    </xf>
    <xf numFmtId="172" fontId="0" fillId="0" borderId="0" xfId="6" applyNumberFormat="1" applyFont="1" applyFill="1" applyAlignment="1">
      <alignment vertical="center"/>
    </xf>
    <xf numFmtId="9" fontId="0" fillId="0" borderId="0" xfId="3" applyFont="1" applyFill="1" applyAlignment="1">
      <alignment vertical="center"/>
    </xf>
    <xf numFmtId="167" fontId="1" fillId="0" borderId="1" xfId="1" applyNumberFormat="1" applyFont="1" applyFill="1" applyBorder="1" applyAlignment="1">
      <alignment vertical="center"/>
    </xf>
    <xf numFmtId="167" fontId="1" fillId="0" borderId="1" xfId="1" applyNumberFormat="1" applyFont="1" applyFill="1" applyBorder="1" applyAlignment="1">
      <alignment horizontal="center" vertical="center"/>
    </xf>
    <xf numFmtId="164" fontId="11" fillId="0" borderId="0" xfId="5" applyFont="1" applyFill="1" applyAlignment="1">
      <alignment vertical="center"/>
    </xf>
    <xf numFmtId="164" fontId="8" fillId="4" borderId="1" xfId="5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169" fontId="0" fillId="4" borderId="1" xfId="0" applyNumberFormat="1" applyFill="1" applyBorder="1" applyAlignment="1">
      <alignment vertical="center"/>
    </xf>
    <xf numFmtId="169" fontId="0" fillId="4" borderId="1" xfId="3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72" fontId="0" fillId="4" borderId="1" xfId="6" applyNumberFormat="1" applyFont="1" applyFill="1" applyBorder="1" applyAlignment="1">
      <alignment vertical="center"/>
    </xf>
    <xf numFmtId="167" fontId="8" fillId="2" borderId="1" xfId="1" applyNumberFormat="1" applyFont="1" applyFill="1" applyBorder="1" applyAlignment="1">
      <alignment horizontal="center" vertical="center"/>
    </xf>
    <xf numFmtId="169" fontId="0" fillId="0" borderId="0" xfId="3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167" fontId="8" fillId="2" borderId="1" xfId="1" applyNumberFormat="1" applyFont="1" applyFill="1" applyBorder="1" applyAlignment="1">
      <alignment horizontal="right" vertical="center" indent="1"/>
    </xf>
    <xf numFmtId="164" fontId="18" fillId="2" borderId="0" xfId="5" applyFont="1" applyFill="1" applyAlignment="1">
      <alignment vertical="center"/>
    </xf>
    <xf numFmtId="41" fontId="1" fillId="0" borderId="0" xfId="6" applyFont="1" applyFill="1" applyAlignment="1">
      <alignment vertical="center"/>
    </xf>
    <xf numFmtId="172" fontId="0" fillId="0" borderId="0" xfId="6" applyNumberFormat="1" applyFont="1" applyAlignment="1">
      <alignment vertical="center"/>
    </xf>
    <xf numFmtId="175" fontId="0" fillId="0" borderId="0" xfId="6" applyNumberFormat="1" applyFont="1" applyFill="1" applyAlignment="1">
      <alignment vertical="center"/>
    </xf>
    <xf numFmtId="172" fontId="1" fillId="0" borderId="0" xfId="6" applyNumberFormat="1" applyFont="1" applyFill="1" applyBorder="1" applyAlignment="1">
      <alignment horizontal="center" vertical="center"/>
    </xf>
    <xf numFmtId="171" fontId="0" fillId="0" borderId="0" xfId="6" applyNumberFormat="1" applyFont="1" applyFill="1" applyAlignment="1">
      <alignment vertical="center"/>
    </xf>
    <xf numFmtId="169" fontId="1" fillId="0" borderId="2" xfId="3" applyNumberFormat="1" applyFont="1" applyFill="1" applyBorder="1" applyAlignment="1">
      <alignment horizontal="center" vertical="center"/>
    </xf>
    <xf numFmtId="0" fontId="19" fillId="0" borderId="0" xfId="6" applyNumberFormat="1" applyFont="1" applyFill="1" applyAlignment="1">
      <alignment horizontal="center" vertical="center"/>
    </xf>
    <xf numFmtId="0" fontId="19" fillId="0" borderId="0" xfId="6" applyNumberFormat="1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3" fillId="2" borderId="0" xfId="4" applyFill="1" applyAlignment="1">
      <alignment vertical="center"/>
    </xf>
    <xf numFmtId="0" fontId="4" fillId="2" borderId="0" xfId="4" applyFont="1" applyFill="1" applyAlignment="1">
      <alignment vertical="center"/>
    </xf>
    <xf numFmtId="0" fontId="20" fillId="0" borderId="0" xfId="0" applyFont="1"/>
    <xf numFmtId="166" fontId="8" fillId="4" borderId="1" xfId="5" applyNumberFormat="1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center" vertical="center" wrapText="1"/>
    </xf>
    <xf numFmtId="166" fontId="1" fillId="2" borderId="1" xfId="5" applyNumberFormat="1" applyFont="1" applyFill="1" applyBorder="1" applyAlignment="1">
      <alignment horizontal="left" vertical="center"/>
    </xf>
    <xf numFmtId="169" fontId="1" fillId="2" borderId="1" xfId="3" applyNumberFormat="1" applyFont="1" applyFill="1" applyBorder="1" applyAlignment="1">
      <alignment horizontal="center" vertical="center"/>
    </xf>
    <xf numFmtId="173" fontId="1" fillId="2" borderId="1" xfId="6" applyNumberFormat="1" applyFont="1" applyFill="1" applyBorder="1" applyAlignment="1">
      <alignment horizontal="center" vertical="center"/>
    </xf>
    <xf numFmtId="166" fontId="8" fillId="2" borderId="1" xfId="5" applyNumberFormat="1" applyFont="1" applyFill="1" applyBorder="1" applyAlignment="1">
      <alignment horizontal="left" vertical="center"/>
    </xf>
    <xf numFmtId="169" fontId="8" fillId="2" borderId="1" xfId="3" applyNumberFormat="1" applyFont="1" applyFill="1" applyBorder="1" applyAlignment="1">
      <alignment horizontal="center" vertical="center"/>
    </xf>
    <xf numFmtId="173" fontId="8" fillId="2" borderId="1" xfId="6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64" fontId="8" fillId="4" borderId="4" xfId="5" applyFont="1" applyFill="1" applyBorder="1" applyAlignment="1">
      <alignment horizontal="left" vertical="center" wrapText="1"/>
    </xf>
    <xf numFmtId="164" fontId="8" fillId="4" borderId="5" xfId="5" applyFont="1" applyFill="1" applyBorder="1" applyAlignment="1">
      <alignment horizontal="left" vertical="center" wrapText="1"/>
    </xf>
    <xf numFmtId="164" fontId="1" fillId="0" borderId="4" xfId="5" applyFont="1" applyFill="1" applyBorder="1" applyAlignment="1">
      <alignment horizontal="left" vertical="center"/>
    </xf>
    <xf numFmtId="164" fontId="1" fillId="0" borderId="5" xfId="5" applyFont="1" applyFill="1" applyBorder="1" applyAlignment="1">
      <alignment horizontal="left" vertical="center"/>
    </xf>
    <xf numFmtId="164" fontId="1" fillId="0" borderId="7" xfId="5" applyFont="1" applyFill="1" applyBorder="1" applyAlignment="1">
      <alignment horizontal="left" vertical="center"/>
    </xf>
    <xf numFmtId="0" fontId="19" fillId="0" borderId="0" xfId="6" applyNumberFormat="1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6" xfId="4" applyFont="1" applyBorder="1" applyAlignment="1">
      <alignment horizontal="left" vertical="center" wrapText="1"/>
    </xf>
    <xf numFmtId="0" fontId="0" fillId="0" borderId="0" xfId="4" applyFont="1" applyAlignment="1">
      <alignment horizontal="left" vertical="center" wrapText="1"/>
    </xf>
  </cellXfs>
  <cellStyles count="7">
    <cellStyle name="Hipervínculo" xfId="2" builtinId="8"/>
    <cellStyle name="Millares" xfId="1" builtinId="3"/>
    <cellStyle name="Millares [0]" xfId="6" builtinId="6"/>
    <cellStyle name="Millares 2" xfId="5" xr:uid="{00000000-0005-0000-0000-000003000000}"/>
    <cellStyle name="Normal" xfId="0" builtinId="0"/>
    <cellStyle name="Normal 2" xfId="4" xr:uid="{00000000-0005-0000-0000-000005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5376337</xdr:colOff>
      <xdr:row>0</xdr:row>
      <xdr:rowOff>10584</xdr:rowOff>
    </xdr:from>
    <xdr:to>
      <xdr:col>4</xdr:col>
      <xdr:colOff>1354</xdr:colOff>
      <xdr:row>2</xdr:row>
      <xdr:rowOff>189442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4" y="10584"/>
          <a:ext cx="1123183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328085</xdr:colOff>
      <xdr:row>0</xdr:row>
      <xdr:rowOff>63500</xdr:rowOff>
    </xdr:from>
    <xdr:to>
      <xdr:col>6</xdr:col>
      <xdr:colOff>74085</xdr:colOff>
      <xdr:row>3</xdr:row>
      <xdr:rowOff>72385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2" y="63500"/>
          <a:ext cx="857250" cy="6544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52913</xdr:colOff>
      <xdr:row>0</xdr:row>
      <xdr:rowOff>21167</xdr:rowOff>
    </xdr:from>
    <xdr:to>
      <xdr:col>11</xdr:col>
      <xdr:colOff>910163</xdr:colOff>
      <xdr:row>3</xdr:row>
      <xdr:rowOff>30052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46" y="21167"/>
          <a:ext cx="857250" cy="654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190498</xdr:colOff>
      <xdr:row>0</xdr:row>
      <xdr:rowOff>10583</xdr:rowOff>
    </xdr:from>
    <xdr:to>
      <xdr:col>5</xdr:col>
      <xdr:colOff>1047748</xdr:colOff>
      <xdr:row>3</xdr:row>
      <xdr:rowOff>19468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5248" y="10583"/>
          <a:ext cx="857250" cy="6544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116418</xdr:colOff>
      <xdr:row>0</xdr:row>
      <xdr:rowOff>10583</xdr:rowOff>
    </xdr:from>
    <xdr:to>
      <xdr:col>11</xdr:col>
      <xdr:colOff>973668</xdr:colOff>
      <xdr:row>3</xdr:row>
      <xdr:rowOff>19468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3001" y="10583"/>
          <a:ext cx="857250" cy="6544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677333</xdr:colOff>
      <xdr:row>0</xdr:row>
      <xdr:rowOff>10583</xdr:rowOff>
    </xdr:from>
    <xdr:to>
      <xdr:col>11</xdr:col>
      <xdr:colOff>10583</xdr:colOff>
      <xdr:row>3</xdr:row>
      <xdr:rowOff>19468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0" y="10583"/>
          <a:ext cx="857250" cy="6544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740834</xdr:colOff>
      <xdr:row>0</xdr:row>
      <xdr:rowOff>0</xdr:rowOff>
    </xdr:from>
    <xdr:to>
      <xdr:col>19</xdr:col>
      <xdr:colOff>55562</xdr:colOff>
      <xdr:row>3</xdr:row>
      <xdr:rowOff>8885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9167" y="0"/>
          <a:ext cx="857250" cy="6544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20513</xdr:colOff>
      <xdr:row>0</xdr:row>
      <xdr:rowOff>0</xdr:rowOff>
    </xdr:from>
    <xdr:to>
      <xdr:col>8</xdr:col>
      <xdr:colOff>50271</xdr:colOff>
      <xdr:row>3</xdr:row>
      <xdr:rowOff>105834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5FCE46-D4F0-46B6-A700-D387FF3C7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4338" y="0"/>
          <a:ext cx="982258" cy="7535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0</xdr:rowOff>
    </xdr:from>
    <xdr:to>
      <xdr:col>4</xdr:col>
      <xdr:colOff>423332</xdr:colOff>
      <xdr:row>2</xdr:row>
      <xdr:rowOff>162626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9917" y="0"/>
          <a:ext cx="878415" cy="67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3"/>
  <sheetViews>
    <sheetView showGridLines="0" tabSelected="1" zoomScale="90" zoomScaleNormal="90" workbookViewId="0">
      <pane ySplit="3" topLeftCell="A4" activePane="bottomLeft" state="frozenSplit"/>
      <selection pane="bottomLeft" activeCell="C3" sqref="C3"/>
    </sheetView>
  </sheetViews>
  <sheetFormatPr baseColWidth="10" defaultColWidth="11.453125" defaultRowHeight="13" x14ac:dyDescent="0.3"/>
  <cols>
    <col min="1" max="2" width="7.7265625" style="1" customWidth="1"/>
    <col min="3" max="3" width="86" style="1" bestFit="1" customWidth="1"/>
    <col min="4" max="16384" width="11.453125" style="1"/>
  </cols>
  <sheetData>
    <row r="1" spans="1:21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21" ht="31" x14ac:dyDescent="0.7">
      <c r="A2" s="2"/>
      <c r="B2" s="46" t="s">
        <v>269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</row>
    <row r="3" spans="1:21" ht="15" customHeight="1" x14ac:dyDescent="0.35">
      <c r="A3" s="7"/>
      <c r="B3" s="7"/>
      <c r="C3" s="7"/>
      <c r="D3" s="7"/>
      <c r="E3" s="7"/>
      <c r="F3" s="7"/>
      <c r="G3" s="7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customFormat="1" ht="15" customHeight="1" x14ac:dyDescent="0.35">
      <c r="A4" s="4" t="s">
        <v>0</v>
      </c>
      <c r="B4" s="4" t="s">
        <v>1</v>
      </c>
      <c r="C4" s="5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customFormat="1" ht="15" customHeight="1" x14ac:dyDescent="0.35">
      <c r="A5" s="8">
        <v>1</v>
      </c>
      <c r="B5" s="8">
        <v>1</v>
      </c>
      <c r="C5" s="7" t="s">
        <v>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customFormat="1" ht="15" customHeigh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customFormat="1" ht="15" customHeigh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customFormat="1" ht="15" customHeight="1" x14ac:dyDescent="0.35">
      <c r="A8" s="4" t="s">
        <v>0</v>
      </c>
      <c r="B8" s="4" t="s">
        <v>1</v>
      </c>
      <c r="C8" s="6" t="s">
        <v>270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customFormat="1" ht="15" customHeight="1" x14ac:dyDescent="0.35">
      <c r="A9" s="8">
        <v>2</v>
      </c>
      <c r="B9" s="8">
        <v>1</v>
      </c>
      <c r="C9" s="11" t="s">
        <v>243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customFormat="1" ht="15" customHeight="1" x14ac:dyDescent="0.35">
      <c r="A10" s="8">
        <v>2</v>
      </c>
      <c r="B10" s="8">
        <v>2</v>
      </c>
      <c r="C10" s="11" t="s">
        <v>177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customFormat="1" ht="15" customHeight="1" x14ac:dyDescent="0.35">
      <c r="A11" s="8">
        <v>2</v>
      </c>
      <c r="B11" s="8">
        <v>3</v>
      </c>
      <c r="C11" s="11" t="s">
        <v>178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customFormat="1" ht="15" customHeight="1" x14ac:dyDescent="0.35">
      <c r="A12" s="8">
        <v>2</v>
      </c>
      <c r="B12" s="8">
        <v>4</v>
      </c>
      <c r="C12" s="11" t="s">
        <v>179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customFormat="1" ht="15" customHeight="1" x14ac:dyDescent="0.35">
      <c r="A13" s="8">
        <v>2</v>
      </c>
      <c r="B13" s="8">
        <v>5</v>
      </c>
      <c r="C13" s="11" t="s">
        <v>267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customFormat="1" ht="15" customHeight="1" x14ac:dyDescent="0.35">
      <c r="A14" s="8">
        <v>2</v>
      </c>
      <c r="B14" s="8">
        <v>6</v>
      </c>
      <c r="C14" s="11" t="s">
        <v>180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customFormat="1" ht="15" customHeight="1" x14ac:dyDescent="0.35">
      <c r="A15" s="8">
        <v>2</v>
      </c>
      <c r="B15" s="8">
        <v>7</v>
      </c>
      <c r="C15" s="11" t="s">
        <v>181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customFormat="1" ht="15" customHeight="1" x14ac:dyDescent="0.35">
      <c r="A16" s="8">
        <v>2</v>
      </c>
      <c r="B16" s="8">
        <v>8</v>
      </c>
      <c r="C16" s="11" t="s">
        <v>182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customFormat="1" ht="1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customFormat="1" ht="1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customFormat="1" ht="15" customHeight="1" x14ac:dyDescent="0.35">
      <c r="A19" s="4" t="s">
        <v>0</v>
      </c>
      <c r="B19" s="4" t="s">
        <v>1</v>
      </c>
      <c r="C19" s="6" t="s">
        <v>271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customFormat="1" ht="15" customHeight="1" x14ac:dyDescent="0.35">
      <c r="A20" s="8">
        <v>3</v>
      </c>
      <c r="B20" s="8">
        <v>1</v>
      </c>
      <c r="C20" s="11" t="s">
        <v>244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customFormat="1" ht="15" customHeight="1" x14ac:dyDescent="0.35">
      <c r="A21" s="8">
        <v>3</v>
      </c>
      <c r="B21" s="8">
        <v>2</v>
      </c>
      <c r="C21" s="11" t="s">
        <v>183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customFormat="1" ht="15" customHeight="1" x14ac:dyDescent="0.35">
      <c r="A22" s="8">
        <v>3</v>
      </c>
      <c r="B22" s="8">
        <v>3</v>
      </c>
      <c r="C22" s="11" t="s">
        <v>184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customFormat="1" ht="15" customHeight="1" x14ac:dyDescent="0.35">
      <c r="A23" s="8">
        <v>3</v>
      </c>
      <c r="B23" s="8">
        <v>4</v>
      </c>
      <c r="C23" s="11" t="s">
        <v>185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customFormat="1" ht="15" customHeight="1" x14ac:dyDescent="0.35">
      <c r="A24" s="8">
        <v>3</v>
      </c>
      <c r="B24" s="8">
        <v>5</v>
      </c>
      <c r="C24" s="11" t="s">
        <v>186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customFormat="1" ht="15" customHeight="1" x14ac:dyDescent="0.35">
      <c r="A25" s="8">
        <v>3</v>
      </c>
      <c r="B25" s="8">
        <v>6</v>
      </c>
      <c r="C25" s="11" t="s">
        <v>266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customFormat="1" ht="15" customHeight="1" x14ac:dyDescent="0.35">
      <c r="A26" s="8">
        <v>3</v>
      </c>
      <c r="B26" s="8">
        <v>7</v>
      </c>
      <c r="C26" s="11" t="s">
        <v>187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customFormat="1" ht="15" customHeight="1" x14ac:dyDescent="0.35">
      <c r="A27" s="8">
        <v>3</v>
      </c>
      <c r="B27" s="8">
        <v>8</v>
      </c>
      <c r="C27" s="11" t="s">
        <v>188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customFormat="1" ht="1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customFormat="1" ht="1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customFormat="1" ht="15" customHeight="1" x14ac:dyDescent="0.35">
      <c r="A30" s="4" t="s">
        <v>0</v>
      </c>
      <c r="B30" s="4" t="s">
        <v>1</v>
      </c>
      <c r="C30" s="6" t="s">
        <v>272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customFormat="1" ht="15" customHeight="1" x14ac:dyDescent="0.35">
      <c r="A31" s="8">
        <v>4</v>
      </c>
      <c r="B31" s="8">
        <v>1</v>
      </c>
      <c r="C31" s="11" t="s">
        <v>245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customFormat="1" ht="15" customHeight="1" x14ac:dyDescent="0.35">
      <c r="A32" s="8">
        <v>4</v>
      </c>
      <c r="B32" s="8">
        <v>2</v>
      </c>
      <c r="C32" s="11" t="s">
        <v>104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customFormat="1" ht="15" customHeight="1" x14ac:dyDescent="0.35">
      <c r="A33" s="8">
        <v>4</v>
      </c>
      <c r="B33" s="8">
        <v>3</v>
      </c>
      <c r="C33" s="11" t="s">
        <v>30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customFormat="1" ht="15" customHeight="1" x14ac:dyDescent="0.35">
      <c r="A34" s="8">
        <v>4</v>
      </c>
      <c r="B34" s="8">
        <v>4</v>
      </c>
      <c r="C34" s="11" t="s">
        <v>31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customFormat="1" ht="15" customHeight="1" x14ac:dyDescent="0.35">
      <c r="A35" s="8">
        <v>4</v>
      </c>
      <c r="B35" s="8">
        <v>5</v>
      </c>
      <c r="C35" s="11" t="s">
        <v>32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customFormat="1" ht="15" customHeight="1" x14ac:dyDescent="0.35">
      <c r="A36" s="8">
        <v>4</v>
      </c>
      <c r="B36" s="8">
        <v>6</v>
      </c>
      <c r="C36" s="9" t="s">
        <v>246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customFormat="1" ht="1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customFormat="1" ht="1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customFormat="1" ht="15" customHeight="1" x14ac:dyDescent="0.35">
      <c r="A39" s="4" t="s">
        <v>0</v>
      </c>
      <c r="B39" s="4" t="s">
        <v>1</v>
      </c>
      <c r="C39" s="6" t="s">
        <v>273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customFormat="1" ht="15" customHeight="1" x14ac:dyDescent="0.35">
      <c r="A40" s="8">
        <v>5</v>
      </c>
      <c r="B40" s="8">
        <v>1</v>
      </c>
      <c r="C40" s="11" t="s">
        <v>274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customFormat="1" ht="15" customHeight="1" x14ac:dyDescent="0.35">
      <c r="A41" s="8">
        <v>5</v>
      </c>
      <c r="B41" s="8">
        <v>2</v>
      </c>
      <c r="C41" s="11" t="s">
        <v>275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customFormat="1" ht="15" customHeight="1" x14ac:dyDescent="0.35">
      <c r="A42" s="8">
        <v>5</v>
      </c>
      <c r="B42" s="8">
        <v>3</v>
      </c>
      <c r="C42" s="11" t="s">
        <v>276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customFormat="1" ht="15" customHeight="1" x14ac:dyDescent="0.35">
      <c r="A43" s="8">
        <v>5</v>
      </c>
      <c r="B43" s="8">
        <v>4</v>
      </c>
      <c r="C43" s="11" t="s">
        <v>277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customFormat="1" ht="15" customHeight="1" x14ac:dyDescent="0.35">
      <c r="A44" s="8">
        <v>5</v>
      </c>
      <c r="B44" s="8">
        <v>5</v>
      </c>
      <c r="C44" s="9" t="s">
        <v>169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customFormat="1" ht="15" customHeight="1" x14ac:dyDescent="0.35">
      <c r="A45" s="8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customFormat="1" ht="1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customFormat="1" ht="15" customHeight="1" x14ac:dyDescent="0.35">
      <c r="A47" s="4" t="s">
        <v>0</v>
      </c>
      <c r="B47" s="4" t="s">
        <v>1</v>
      </c>
      <c r="C47" s="6" t="s">
        <v>278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customFormat="1" ht="15" customHeight="1" x14ac:dyDescent="0.35">
      <c r="A48" s="8">
        <v>6</v>
      </c>
      <c r="B48" s="8">
        <v>1</v>
      </c>
      <c r="C48" s="9" t="s">
        <v>279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customFormat="1" ht="15" customHeight="1" x14ac:dyDescent="0.35">
      <c r="A49" s="8">
        <v>6</v>
      </c>
      <c r="B49" s="8">
        <v>2</v>
      </c>
      <c r="C49" s="9" t="s">
        <v>280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customFormat="1" ht="15" customHeight="1" x14ac:dyDescent="0.35">
      <c r="A50" s="8">
        <v>6</v>
      </c>
      <c r="B50" s="8">
        <v>3</v>
      </c>
      <c r="C50" s="9" t="s">
        <v>281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customFormat="1" ht="15" customHeight="1" x14ac:dyDescent="0.35">
      <c r="A51" s="8">
        <v>6</v>
      </c>
      <c r="B51" s="8">
        <v>4</v>
      </c>
      <c r="C51" s="9" t="s">
        <v>282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customFormat="1" ht="15" customHeight="1" x14ac:dyDescent="0.35">
      <c r="A52" s="8">
        <v>6</v>
      </c>
      <c r="B52" s="8">
        <v>5</v>
      </c>
      <c r="C52" s="9" t="s">
        <v>283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customFormat="1" ht="15" customHeight="1" x14ac:dyDescent="0.35">
      <c r="A53" s="8">
        <v>6</v>
      </c>
      <c r="B53" s="8">
        <v>6</v>
      </c>
      <c r="C53" s="9" t="s">
        <v>284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customFormat="1" ht="15" customHeight="1" x14ac:dyDescent="0.35">
      <c r="A54" s="8">
        <v>6</v>
      </c>
      <c r="B54" s="8">
        <v>7</v>
      </c>
      <c r="C54" s="9" t="s">
        <v>285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customFormat="1" ht="15" customHeight="1" x14ac:dyDescent="0.35">
      <c r="A55" s="8">
        <v>6</v>
      </c>
      <c r="B55" s="8">
        <v>8</v>
      </c>
      <c r="C55" s="9" t="s">
        <v>286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customFormat="1" ht="15" customHeight="1" x14ac:dyDescent="0.35">
      <c r="A56" s="8">
        <v>6</v>
      </c>
      <c r="B56" s="8">
        <v>9</v>
      </c>
      <c r="C56" s="9" t="s">
        <v>287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customFormat="1" ht="15" customHeight="1" x14ac:dyDescent="0.35">
      <c r="A57" s="8">
        <v>6</v>
      </c>
      <c r="B57" s="8">
        <v>10</v>
      </c>
      <c r="C57" s="9" t="s">
        <v>288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customFormat="1" ht="15" customHeight="1" x14ac:dyDescent="0.35">
      <c r="A58" s="8">
        <v>6</v>
      </c>
      <c r="B58" s="8">
        <v>11</v>
      </c>
      <c r="C58" s="9" t="s">
        <v>289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customFormat="1" ht="15" customHeight="1" x14ac:dyDescent="0.35">
      <c r="A59" s="8">
        <v>6</v>
      </c>
      <c r="B59" s="8">
        <v>12</v>
      </c>
      <c r="C59" s="9" t="s">
        <v>290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customFormat="1" ht="15" customHeight="1" x14ac:dyDescent="0.35">
      <c r="A60" s="8">
        <v>6</v>
      </c>
      <c r="B60" s="8">
        <v>13</v>
      </c>
      <c r="C60" s="9" t="s">
        <v>291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customFormat="1" ht="15" customHeight="1" x14ac:dyDescent="0.35">
      <c r="A61" s="8">
        <v>6</v>
      </c>
      <c r="B61" s="8">
        <v>14</v>
      </c>
      <c r="C61" s="9" t="s">
        <v>292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customFormat="1" ht="1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customFormat="1" ht="1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customFormat="1" ht="15" customHeight="1" x14ac:dyDescent="0.35">
      <c r="A64" s="4" t="s">
        <v>0</v>
      </c>
      <c r="B64" s="4" t="s">
        <v>1</v>
      </c>
      <c r="C64" s="6" t="s">
        <v>293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customFormat="1" ht="15" customHeight="1" x14ac:dyDescent="0.35">
      <c r="A65" s="8">
        <v>7</v>
      </c>
      <c r="B65" s="8">
        <v>1</v>
      </c>
      <c r="C65" s="9" t="s">
        <v>247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customFormat="1" ht="15" customHeight="1" x14ac:dyDescent="0.35">
      <c r="A66" s="8">
        <v>7</v>
      </c>
      <c r="B66" s="8">
        <v>2</v>
      </c>
      <c r="C66" s="9" t="s">
        <v>189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customFormat="1" ht="15" customHeight="1" x14ac:dyDescent="0.35">
      <c r="A67" s="8">
        <v>7</v>
      </c>
      <c r="B67" s="8">
        <v>3</v>
      </c>
      <c r="C67" s="9" t="s">
        <v>248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customFormat="1" ht="15" customHeight="1" x14ac:dyDescent="0.35">
      <c r="A68" s="8">
        <v>7</v>
      </c>
      <c r="B68" s="8">
        <v>4</v>
      </c>
      <c r="C68" s="9" t="s">
        <v>190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customFormat="1" ht="15" customHeight="1" x14ac:dyDescent="0.35">
      <c r="A69" s="8">
        <v>7</v>
      </c>
      <c r="B69" s="8">
        <v>5</v>
      </c>
      <c r="C69" s="9" t="s">
        <v>191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customFormat="1" ht="15" customHeight="1" x14ac:dyDescent="0.35">
      <c r="A70" s="8">
        <v>7</v>
      </c>
      <c r="B70" s="8">
        <v>6</v>
      </c>
      <c r="C70" s="9" t="s">
        <v>192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customFormat="1" ht="15" customHeight="1" x14ac:dyDescent="0.35">
      <c r="A71" s="8">
        <v>7</v>
      </c>
      <c r="B71" s="8">
        <v>7</v>
      </c>
      <c r="C71" s="9" t="s">
        <v>193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customFormat="1" ht="15" customHeight="1" x14ac:dyDescent="0.35">
      <c r="A72" s="8">
        <v>7</v>
      </c>
      <c r="B72" s="8">
        <v>8</v>
      </c>
      <c r="C72" s="9" t="s">
        <v>249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customFormat="1" ht="15" customHeight="1" x14ac:dyDescent="0.35">
      <c r="A73" s="8">
        <v>7</v>
      </c>
      <c r="B73" s="8">
        <v>9</v>
      </c>
      <c r="C73" s="9" t="s">
        <v>106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customFormat="1" ht="15" customHeight="1" x14ac:dyDescent="0.35">
      <c r="A74" s="8">
        <v>7</v>
      </c>
      <c r="B74" s="8">
        <v>10</v>
      </c>
      <c r="C74" s="9" t="s">
        <v>105</v>
      </c>
      <c r="D74" s="9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customFormat="1" ht="15" customHeight="1" x14ac:dyDescent="0.35">
      <c r="A75" s="8">
        <v>7</v>
      </c>
      <c r="B75" s="8">
        <v>11</v>
      </c>
      <c r="C75" s="9" t="s">
        <v>139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customFormat="1" ht="15" customHeight="1" x14ac:dyDescent="0.35">
      <c r="A76" s="8">
        <v>7</v>
      </c>
      <c r="B76" s="8">
        <v>12</v>
      </c>
      <c r="C76" s="9" t="s">
        <v>140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customFormat="1" ht="15" customHeight="1" x14ac:dyDescent="0.35">
      <c r="A77" s="8">
        <v>7</v>
      </c>
      <c r="B77" s="8">
        <v>13</v>
      </c>
      <c r="C77" s="9" t="s">
        <v>141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customFormat="1" ht="15" customHeight="1" x14ac:dyDescent="0.35">
      <c r="A78" s="8">
        <v>7</v>
      </c>
      <c r="B78" s="8">
        <v>14</v>
      </c>
      <c r="C78" s="9" t="s">
        <v>250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customFormat="1" ht="15" customHeight="1" x14ac:dyDescent="0.35">
      <c r="A79" s="8">
        <v>7</v>
      </c>
      <c r="B79" s="8">
        <v>15</v>
      </c>
      <c r="C79" s="9" t="s">
        <v>251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customFormat="1" ht="15" customHeight="1" x14ac:dyDescent="0.35">
      <c r="A80" s="8">
        <v>7</v>
      </c>
      <c r="B80" s="8">
        <v>16</v>
      </c>
      <c r="C80" s="9" t="s">
        <v>252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customFormat="1" ht="15" customHeight="1" x14ac:dyDescent="0.35">
      <c r="A81" s="8">
        <v>7</v>
      </c>
      <c r="B81" s="8">
        <v>17</v>
      </c>
      <c r="C81" s="9" t="s">
        <v>253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customFormat="1" ht="1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customFormat="1" ht="1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customFormat="1" ht="15" customHeight="1" x14ac:dyDescent="0.35">
      <c r="A84" s="4" t="s">
        <v>0</v>
      </c>
      <c r="B84" s="4" t="s">
        <v>1</v>
      </c>
      <c r="C84" s="6" t="s">
        <v>381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customFormat="1" ht="15" customHeight="1" x14ac:dyDescent="0.35">
      <c r="A85" s="8">
        <v>8</v>
      </c>
      <c r="B85" s="8">
        <v>1</v>
      </c>
      <c r="C85" s="9" t="s">
        <v>382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customFormat="1" ht="15" customHeight="1" x14ac:dyDescent="0.35">
      <c r="A86" s="8">
        <v>8</v>
      </c>
      <c r="B86" s="8">
        <v>2</v>
      </c>
      <c r="C86" s="9" t="s">
        <v>388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customFormat="1" ht="15" customHeight="1" x14ac:dyDescent="0.35">
      <c r="A87" s="8">
        <v>8</v>
      </c>
      <c r="B87" s="8">
        <v>3</v>
      </c>
      <c r="C87" s="9" t="s">
        <v>395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customFormat="1" ht="15" customHeight="1" x14ac:dyDescent="0.35">
      <c r="A88" s="8">
        <v>8</v>
      </c>
      <c r="B88" s="8">
        <v>4</v>
      </c>
      <c r="C88" s="9" t="s">
        <v>397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customFormat="1" ht="15" customHeight="1" x14ac:dyDescent="0.35">
      <c r="A89" s="8">
        <v>8</v>
      </c>
      <c r="B89" s="8">
        <v>5</v>
      </c>
      <c r="C89" s="9" t="s">
        <v>400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customFormat="1" ht="15" customHeight="1" x14ac:dyDescent="0.35">
      <c r="A90" s="8">
        <v>8</v>
      </c>
      <c r="B90" s="8">
        <v>6</v>
      </c>
      <c r="C90" s="9" t="s">
        <v>407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customFormat="1" ht="15" customHeight="1" x14ac:dyDescent="0.35">
      <c r="A91" s="8">
        <v>8</v>
      </c>
      <c r="B91" s="8">
        <v>7</v>
      </c>
      <c r="C91" s="9" t="s">
        <v>409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customFormat="1" ht="15" customHeight="1" x14ac:dyDescent="0.35">
      <c r="A92" s="8">
        <v>8</v>
      </c>
      <c r="B92" s="8">
        <v>8</v>
      </c>
      <c r="C92" s="9" t="s">
        <v>414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customFormat="1" ht="1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customFormat="1" ht="1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customFormat="1" ht="15" customHeight="1" x14ac:dyDescent="0.35">
      <c r="A95" s="12" t="s">
        <v>0</v>
      </c>
      <c r="B95" s="12" t="s">
        <v>1</v>
      </c>
      <c r="C95" s="16" t="s">
        <v>163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customFormat="1" ht="15" customHeight="1" x14ac:dyDescent="0.35">
      <c r="A96" s="13">
        <v>9</v>
      </c>
      <c r="B96" s="13">
        <v>1</v>
      </c>
      <c r="C96" s="11" t="s">
        <v>294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customFormat="1" ht="15" customHeight="1" x14ac:dyDescent="0.35">
      <c r="A97" s="14"/>
      <c r="B97" s="14"/>
      <c r="C97" s="14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customFormat="1" ht="15" customHeight="1" x14ac:dyDescent="0.35">
      <c r="A98" s="14"/>
      <c r="B98" s="14"/>
      <c r="C98" s="14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customFormat="1" ht="15" customHeight="1" x14ac:dyDescent="0.35">
      <c r="A99" s="14"/>
      <c r="B99" s="15" t="s">
        <v>99</v>
      </c>
      <c r="C99" s="14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customFormat="1" ht="1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customFormat="1" ht="1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customFormat="1" ht="1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customFormat="1" ht="1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customFormat="1" ht="1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customFormat="1" ht="1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customFormat="1" ht="1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customFormat="1" ht="1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customFormat="1" ht="1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customFormat="1" ht="1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customFormat="1" ht="1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customFormat="1" ht="1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customFormat="1" ht="1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customFormat="1" ht="1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customFormat="1" ht="1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customFormat="1" ht="1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customFormat="1" ht="1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customFormat="1" ht="1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customFormat="1" ht="1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customFormat="1" ht="1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customFormat="1" ht="1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customFormat="1" ht="1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customFormat="1" ht="1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customFormat="1" ht="1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customFormat="1" ht="1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customFormat="1" ht="1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customFormat="1" ht="1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customFormat="1" ht="1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customFormat="1" ht="1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customFormat="1" ht="1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customFormat="1" ht="1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customFormat="1" ht="1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customFormat="1" ht="1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customFormat="1" ht="1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customFormat="1" ht="1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customFormat="1" ht="1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customFormat="1" ht="1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customFormat="1" ht="1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customFormat="1" ht="1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customFormat="1" ht="1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customFormat="1" ht="1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customFormat="1" ht="1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customFormat="1" ht="1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customFormat="1" ht="1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customFormat="1" ht="1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customFormat="1" ht="1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customFormat="1" ht="1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customFormat="1" ht="1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customFormat="1" ht="1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customFormat="1" ht="1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customFormat="1" ht="1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customFormat="1" ht="1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customFormat="1" ht="1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customFormat="1" ht="1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customFormat="1" ht="1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customFormat="1" ht="1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customFormat="1" ht="1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customFormat="1" ht="1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customFormat="1" ht="1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customFormat="1" ht="1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customFormat="1" ht="1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customFormat="1" ht="1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customFormat="1" ht="1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customFormat="1" ht="1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customFormat="1" ht="1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customFormat="1" ht="1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customFormat="1" ht="1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customFormat="1" ht="1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customFormat="1" ht="1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customFormat="1" ht="1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customFormat="1" ht="1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customFormat="1" ht="1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customFormat="1" ht="1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customFormat="1" ht="1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customFormat="1" ht="1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customFormat="1" ht="1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customFormat="1" ht="1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customFormat="1" ht="1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customFormat="1" ht="1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customFormat="1" ht="1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customFormat="1" ht="1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customFormat="1" ht="1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customFormat="1" ht="1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customFormat="1" ht="1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customFormat="1" ht="1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customFormat="1" ht="1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</sheetData>
  <hyperlinks>
    <hyperlink ref="C48" location="'JCE por Tipo Institución'!B5" display="N° de JCE 2025 por tipo de institución según sexo" xr:uid="{00000000-0004-0000-0000-000000000000}"/>
    <hyperlink ref="C49" location="'JCE por Tipo Institución'!B13" display="N° de JCE 2025 por tipo de universidad según sexo" xr:uid="{00000000-0004-0000-0000-000001000000}"/>
    <hyperlink ref="C50" location="'JCE por Tipo Institución'!B21" display="N° de JCE 2025 por tipo de institución según rangos de edad" xr:uid="{00000000-0004-0000-0000-000002000000}"/>
    <hyperlink ref="C51" location="'JCE por Tipo Institución'!B31" display="N° de JCE 2025 por tipo de universidad según rangos de edad" xr:uid="{00000000-0004-0000-0000-000003000000}"/>
    <hyperlink ref="C52" location="'JCE por Tipo Institución'!B41" display="N° de JCE 2025 por tipo de institución según N° instituciones donde trabaja" xr:uid="{00000000-0004-0000-0000-000004000000}"/>
    <hyperlink ref="C53" location="'JCE por Tipo Institución'!B49" display="N° de JCE 2017 por tipo de universidad según N° instituciones donde trabaja" xr:uid="{00000000-0004-0000-0000-000005000000}"/>
    <hyperlink ref="C54" location="'JCE por Tipo Institución'!B57" display="N° de JCE 2017 por tipo de institución según nivel de formación" xr:uid="{00000000-0004-0000-0000-000006000000}"/>
    <hyperlink ref="C55" location="'JCE por Tipo Institución'!B71" display="N° de JCE 2021 por tipo de universidad según nivel de formación" xr:uid="{00000000-0004-0000-0000-000007000000}"/>
    <hyperlink ref="C56" location="'JCE por Tipo Institución'!B85" display="N° de JCE 2020 por tipo de institución según región" xr:uid="{00000000-0004-0000-0000-000008000000}"/>
    <hyperlink ref="C57" location="'JCE por Tipo Institución'!B106" display="N° de JCE 2020 por tipo de universidad según región" xr:uid="{00000000-0004-0000-0000-000009000000}"/>
    <hyperlink ref="C58" location="'JCE por Tipo Institución'!B127" display="N° de JCE 2020 por tipo de institución según nacionalidad" xr:uid="{00000000-0004-0000-0000-00000A000000}"/>
    <hyperlink ref="C59" location="'JCE por Tipo Institución'!B135" display="N° de JCE 2025 por tipo de universidad según nacionalidad" xr:uid="{00000000-0004-0000-0000-00000B000000}"/>
    <hyperlink ref="C65" location="'Evolución Académicos'!B6" display="Evolución N° de Académicas/os Únicas/os según sexo" xr:uid="{00000000-0004-0000-0000-00000C000000}"/>
    <hyperlink ref="C66" location="'Evolución Académicos'!B14" display="Evolución N° de Académicas/os Únicas/os según nivel de formación" xr:uid="{00000000-0004-0000-0000-00000D000000}"/>
    <hyperlink ref="C70" location="'Evolución Académicos'!B71" display="Evolución N° de Académicas/os Únicas/os según rangos de edad" xr:uid="{00000000-0004-0000-0000-00000E000000}"/>
    <hyperlink ref="C72" location="'Evolución Académicos'!A104" display="Evolución N° de JCE según sexo" xr:uid="{00000000-0004-0000-0000-00000F000000}"/>
    <hyperlink ref="C79" location="'Evolución Académicos'!B201" display="Evolución N° de JCE por sesexo según nivel de formación - Universidades" xr:uid="{00000000-0004-0000-0000-000010000000}"/>
    <hyperlink ref="C80" location="'Evolución Académicos'!B216" display="Evolución N° de JCE por sexo según nivel de formación - IP " xr:uid="{00000000-0004-0000-0000-000011000000}"/>
    <hyperlink ref="C81" location="'Evolución Académicos'!B231" display="Evolución N° de JCE por sexo según nivel de formación - CFT" xr:uid="{00000000-0004-0000-0000-000012000000}"/>
    <hyperlink ref="C96" location="'Listado de Instituciones'!A5" display="Listado de instituciones participantes 2021" xr:uid="{00000000-0004-0000-0000-000013000000}"/>
    <hyperlink ref="C69" location="'Evolución Académicos'!B63" display="Evolución N° de Académicas/os Únicas/os según nacionalidad simple" xr:uid="{00000000-0004-0000-0000-000014000000}"/>
    <hyperlink ref="C9" location="'Académicos Únicos'!A5" display="N° de Académicas/os Únicas/os por género" xr:uid="{00000000-0004-0000-0000-000015000000}"/>
    <hyperlink ref="C10" location="'Académicos Únicos'!A10" display="Edad Promedio y N° de académicas/os únicas/os por rangos de edad " xr:uid="{00000000-0004-0000-0000-000016000000}"/>
    <hyperlink ref="C11" location="'Académicos Únicos'!A21" display="N° de académicas/os únicas/os según n° de instituciones donde trabajan " xr:uid="{00000000-0004-0000-0000-000017000000}"/>
    <hyperlink ref="C12" location="'Académicos Únicos'!A29" display="N° de académicas/os únicas/os según nacionalidad " xr:uid="{00000000-0004-0000-0000-000018000000}"/>
    <hyperlink ref="C14" location="'Académicos Únicos'!B51" display="N° de académicas/os únicas/os según nivel de formación " xr:uid="{00000000-0004-0000-0000-000019000000}"/>
    <hyperlink ref="C15" location="'Académicos Únicos'!B65" display="N° de académicas/os únicas/os según región donde trabajan " xr:uid="{00000000-0004-0000-0000-00001A000000}"/>
    <hyperlink ref="C16" location="'Académicos Únicos'!B87" display="N° de académicas/os únicas/os según rango de horas contratadas " xr:uid="{00000000-0004-0000-0000-00001B000000}"/>
    <hyperlink ref="C21" location="'Académicos Nivel de Formación'!B13" display="Edad promedio y N° de académicas/os por nivel de formación según rangos de edad " xr:uid="{00000000-0004-0000-0000-00001C000000}"/>
    <hyperlink ref="C22" location="'Académicos Nivel de Formación'!B24" display="N° de académicas/os únicas/os por nivel de formación según n° de instituciones donde trabajan " xr:uid="{00000000-0004-0000-0000-00001D000000}"/>
    <hyperlink ref="C23" location="'Académicos Nivel de Formación'!B31" display="N° de académicas/os por nivel de formación según región " xr:uid="{00000000-0004-0000-0000-00001E000000}"/>
    <hyperlink ref="C24" location="'Académicos Nivel de Formación'!B51" display="N° de académicas/os por nivel de formación según nacionalidad " xr:uid="{00000000-0004-0000-0000-00001F000000}"/>
    <hyperlink ref="C26" location="'Académicos Nivel de Formación'!B72" display="N° de académicas/os extranjeras/os por nivel de formación según área geográfica de origen " xr:uid="{00000000-0004-0000-0000-000020000000}"/>
    <hyperlink ref="C27" location="'Académicos Nivel de Formación'!B84" display="N° de académicas/os por nivel de formación según rangos de horas contratados " xr:uid="{00000000-0004-0000-0000-000021000000}"/>
    <hyperlink ref="C31" location="'JCE Total'!B5" display="N° de JCE según sexo" xr:uid="{00000000-0004-0000-0000-000022000000}"/>
    <hyperlink ref="C32" location="'JCE Total'!B10" display="N° de JCE según N° de instituciones donde trabajan" xr:uid="{00000000-0004-0000-0000-000023000000}"/>
    <hyperlink ref="C33" location="'JCE Total'!B17" display="N° de JCE según nivel de formación" xr:uid="{00000000-0004-0000-0000-000024000000}"/>
    <hyperlink ref="C34" location="'JCE Total'!B30" display="N° de JCE según región" xr:uid="{00000000-0004-0000-0000-000025000000}"/>
    <hyperlink ref="C35" location="'JCE Total'!B50" display="N° de JCE según nacionalidad" xr:uid="{00000000-0004-0000-0000-000026000000}"/>
    <hyperlink ref="C40" location="'JCE por Nivel de Formación'!B5" display="N° de JCE 2025 por nivel de formación según rangos de edad" xr:uid="{00000000-0004-0000-0000-000027000000}"/>
    <hyperlink ref="C41" location="'JCE por Nivel de Formación'!B14" display="N° de JCE 2019 por nivel de formación según N° instituciones donde trabajan" xr:uid="{00000000-0004-0000-0000-000028000000}"/>
    <hyperlink ref="C42" location="'JCE por Nivel de Formación'!B21" display="N° de JCE 2019 por nivel de formación según región" xr:uid="{00000000-0004-0000-0000-000029000000}"/>
    <hyperlink ref="C43" location="'JCE por Nivel de Formación'!B41" display="N° de JCE 2017 por nivel de formación según nacionalidad" xr:uid="{00000000-0004-0000-0000-00002A000000}"/>
    <hyperlink ref="C75" location="'Evolución Académicos'!B135" display="Evolución N° de JCE según nivel de formación - Universidades" xr:uid="{00000000-0004-0000-0000-00002B000000}"/>
    <hyperlink ref="C76" location="'Evolución Académicos'!B152" display="Evolución N° de JCE según nivel de formación - IP " xr:uid="{00000000-0004-0000-0000-00002C000000}"/>
    <hyperlink ref="C77" location="'Evolución Académicos'!B169" display="Evolución N° de JCE según nivel de formación - CFT   " xr:uid="{00000000-0004-0000-0000-00002D000000}"/>
    <hyperlink ref="C67" location="'Evolución Académicos'!B31" display="Evolución N° de Académicas/os Únicas/os según nivel de formación y sexo" xr:uid="{00000000-0004-0000-0000-00002E000000}"/>
    <hyperlink ref="C78" location="'Evolución Académicos'!B186" display="Evolución N° de JCE por sexo según nivel de formación - todas las instituciones" xr:uid="{00000000-0004-0000-0000-00002F000000}"/>
    <hyperlink ref="C68" location="'Evolución Académicos'!B56" display="Evolución N° de Académicas/os Únicas/os según según número de instituciones donde trabajan " xr:uid="{00000000-0004-0000-0000-000030000000}"/>
    <hyperlink ref="C74" location="'Evolución Académicos'!B119" display="Evolución N° de JCE según nivel de formación" xr:uid="{00000000-0004-0000-0000-000031000000}"/>
    <hyperlink ref="C73" location="'Evolución Académicos'!B112" display="Evolución N° de JCE según tipo de institución" xr:uid="{00000000-0004-0000-0000-000032000000}"/>
    <hyperlink ref="C60" location="'JCE por Tipo Institución'!B143" display="N° de estudiantes matriculados por JCE 2025 por tipo de institución según región" xr:uid="{00000000-0004-0000-0000-000033000000}"/>
    <hyperlink ref="C61" location="'JCE por Tipo Institución'!B164" display="N° de estudiantes matriculados por JCE 2025 por tipo de universidad según región" xr:uid="{00000000-0004-0000-0000-000034000000}"/>
    <hyperlink ref="C20" location="'Académicos Nivel de Formación'!B5" display="N° de académicos/as únicos por nivel de formación según sexo - 2022" xr:uid="{00000000-0004-0000-0000-000035000000}"/>
    <hyperlink ref="C71" location="'Evolución Académicos'!B82" display="Evolución N° de Académicas/os Únicas/os por nivel de formación según región" xr:uid="{00000000-0004-0000-0000-000036000000}"/>
    <hyperlink ref="C36" location="'JCE Total'!B57" display="N° de JCE de extranjeros por sexo según área geográfica de origen" xr:uid="{00000000-0004-0000-0000-000037000000}"/>
    <hyperlink ref="C44" location="'JCE por Nivel de Formación'!B48" display="N° de JCE extranjeros por nivel de formación según área geográfica de origen" xr:uid="{00000000-0004-0000-0000-000038000000}"/>
    <hyperlink ref="C13" location="'Académicos Únicos'!A36" display="N° de académicas/os únicas/os extranjeras/os según país de nacionalidad (10 principales países)" xr:uid="{9FC622CE-3052-43C9-8ED5-38252BA48927}"/>
    <hyperlink ref="C25" location="'Académicos Nivel de Formación'!B58" display="N° de académicas/os únicas/os extranjeras/os por nivel de formación según país de nacionalidad (10 principales países)" xr:uid="{6C6216A6-054A-4DD4-B74B-5BFB8A8DDF71}"/>
    <hyperlink ref="C85" location="'Tasa Rotación'!A6" display="Evolución de la tasa de rotación del personal académico por tipo de institución" xr:uid="{930C09DC-AAEF-4E69-927B-B98B950566D0}"/>
    <hyperlink ref="C86" location="'Tasa Rotación'!A13" display="Evolución de la tasa de rotación del personal académico por tipo de institución 3" xr:uid="{A8110A42-E5E3-4375-9A26-AEFE473A4C26}"/>
    <hyperlink ref="C87" location="'Tasa Rotación'!A23" display="Evolución de la tasa de rotación del personal académico por sexo" xr:uid="{B5E366D8-83A0-4224-8FEA-4313EC5CF1E1}"/>
    <hyperlink ref="C88" location="'Tasa Rotación'!A29" display="Evolución de la tasa de rotación del personal académico por nivel de formación " xr:uid="{697A48B9-7C3F-4992-9D23-A21416C354AD}"/>
    <hyperlink ref="C89" location="'Tasa Rotación'!A38" display="Evolución de la tasa de rotación del personal académico por rangos de edad " xr:uid="{1544C445-AB6A-40E1-874C-CE3F7D3D4034}"/>
    <hyperlink ref="C90" location="'Tasa Rotación'!A47" display="Evolución de la tasa de rotación del personal académico por rangos de horas contratadas " xr:uid="{FC21DC38-9DCE-46DB-BB4A-025A2FA1E8F9}"/>
    <hyperlink ref="C91" location="'Tasa Rotación'!A55" display="Evolución de la tasa de rotación del personal académico por situación de acreditación institucional " xr:uid="{470CE6D6-EE3F-4749-AB95-A3541A369BC6}"/>
    <hyperlink ref="C92" location="'Tasa Rotación'!A62" display="Evolución de la tasa de rotación del personal académico por años de acreditación institucional " xr:uid="{D3F15E82-F389-4A11-AA76-B9827BA5CA0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5"/>
  <sheetViews>
    <sheetView showGridLines="0" zoomScale="90" zoomScaleNormal="90" workbookViewId="0">
      <pane ySplit="3" topLeftCell="A4" activePane="bottomLeft" state="frozenSplit"/>
      <selection pane="bottomLeft" activeCell="B9" sqref="B9"/>
    </sheetView>
  </sheetViews>
  <sheetFormatPr baseColWidth="10" defaultColWidth="11.453125" defaultRowHeight="13" x14ac:dyDescent="0.3"/>
  <cols>
    <col min="1" max="1" width="2.81640625" style="1" customWidth="1"/>
    <col min="2" max="2" width="52.26953125" style="38" customWidth="1"/>
    <col min="3" max="6" width="16.7265625" style="1" customWidth="1"/>
    <col min="7" max="16384" width="11.453125" style="1"/>
  </cols>
  <sheetData>
    <row r="1" spans="2:17" ht="21" x14ac:dyDescent="0.5">
      <c r="B1" s="39" t="s">
        <v>295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5" customHeight="1" x14ac:dyDescent="0.3">
      <c r="B2" s="2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customFormat="1" ht="15" customHeight="1" x14ac:dyDescent="0.35">
      <c r="B3" s="29" t="s">
        <v>98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2:17" customFormat="1" ht="15" customHeight="1" x14ac:dyDescent="0.35">
      <c r="B4" s="3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7" customFormat="1" ht="15" customHeight="1" x14ac:dyDescent="0.35">
      <c r="B5" s="30" t="s">
        <v>296</v>
      </c>
      <c r="C5" s="19"/>
      <c r="D5" s="19"/>
      <c r="E5" s="19"/>
      <c r="F5" s="19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2:17" customFormat="1" ht="15" customHeight="1" x14ac:dyDescent="0.35">
      <c r="B6" s="31"/>
      <c r="C6" s="23" t="s">
        <v>4</v>
      </c>
      <c r="D6" s="23" t="s">
        <v>5</v>
      </c>
      <c r="E6" s="23" t="s">
        <v>341</v>
      </c>
      <c r="F6" s="23" t="s">
        <v>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2:17" customFormat="1" ht="15" customHeight="1" x14ac:dyDescent="0.35">
      <c r="B7" s="40" t="s">
        <v>297</v>
      </c>
      <c r="C7" s="45">
        <v>42565</v>
      </c>
      <c r="D7" s="45">
        <v>49757</v>
      </c>
      <c r="E7" s="45">
        <v>1</v>
      </c>
      <c r="F7" s="94">
        <v>92323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2:17" customFormat="1" ht="15" customHeight="1" x14ac:dyDescent="0.35">
      <c r="B8" s="34"/>
      <c r="C8" s="58"/>
      <c r="D8" s="58"/>
      <c r="E8" s="5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2:17" customFormat="1" ht="15" customHeight="1" x14ac:dyDescent="0.35">
      <c r="B9" s="34"/>
      <c r="C9" s="58"/>
      <c r="D9" s="58"/>
      <c r="E9" s="5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2:17" customFormat="1" ht="15" customHeight="1" x14ac:dyDescent="0.35">
      <c r="B10" s="41" t="s">
        <v>298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2:17" customFormat="1" ht="15" customHeight="1" x14ac:dyDescent="0.35">
      <c r="B11" s="31"/>
      <c r="C11" s="23" t="s">
        <v>4</v>
      </c>
      <c r="D11" s="23" t="s">
        <v>5</v>
      </c>
      <c r="E11" s="23" t="s">
        <v>341</v>
      </c>
      <c r="F11" s="23" t="s">
        <v>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7" customFormat="1" ht="15" customHeight="1" x14ac:dyDescent="0.35">
      <c r="B12" s="32" t="s">
        <v>102</v>
      </c>
      <c r="C12" s="24">
        <v>43.524562433924586</v>
      </c>
      <c r="D12" s="24">
        <v>46.127781015736481</v>
      </c>
      <c r="E12" s="169" t="s">
        <v>342</v>
      </c>
      <c r="F12" s="24">
        <v>44.927461196018328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7" customFormat="1" ht="15" customHeight="1" x14ac:dyDescent="0.35">
      <c r="B13" s="33" t="s">
        <v>9</v>
      </c>
      <c r="C13" s="45">
        <v>9124</v>
      </c>
      <c r="D13" s="45">
        <v>8069</v>
      </c>
      <c r="E13" s="45">
        <v>0</v>
      </c>
      <c r="F13" s="45">
        <v>17193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2:17" customFormat="1" ht="15" customHeight="1" x14ac:dyDescent="0.35">
      <c r="B14" s="33" t="s">
        <v>10</v>
      </c>
      <c r="C14" s="45">
        <v>15887</v>
      </c>
      <c r="D14" s="45">
        <v>17430</v>
      </c>
      <c r="E14" s="45">
        <v>1</v>
      </c>
      <c r="F14" s="45">
        <v>33318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2:17" customFormat="1" ht="15" customHeight="1" x14ac:dyDescent="0.35">
      <c r="B15" s="33" t="s">
        <v>11</v>
      </c>
      <c r="C15" s="45">
        <v>10700</v>
      </c>
      <c r="D15" s="45">
        <v>12529</v>
      </c>
      <c r="E15" s="45">
        <v>0</v>
      </c>
      <c r="F15" s="45">
        <v>23229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2:17" customFormat="1" ht="15" customHeight="1" x14ac:dyDescent="0.35">
      <c r="B16" s="33" t="s">
        <v>12</v>
      </c>
      <c r="C16" s="45">
        <v>5016</v>
      </c>
      <c r="D16" s="45">
        <v>7437</v>
      </c>
      <c r="E16" s="45">
        <v>0</v>
      </c>
      <c r="F16" s="45">
        <v>12453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customFormat="1" ht="15" customHeight="1" x14ac:dyDescent="0.35">
      <c r="B17" s="33" t="s">
        <v>13</v>
      </c>
      <c r="C17" s="45">
        <v>1838</v>
      </c>
      <c r="D17" s="45">
        <v>4292</v>
      </c>
      <c r="E17" s="45">
        <v>0</v>
      </c>
      <c r="F17" s="45">
        <v>6130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7" customFormat="1" ht="15" customHeight="1" x14ac:dyDescent="0.35">
      <c r="B18" s="32" t="s">
        <v>6</v>
      </c>
      <c r="C18" s="94">
        <v>42565</v>
      </c>
      <c r="D18" s="94">
        <v>49757</v>
      </c>
      <c r="E18" s="94">
        <v>1</v>
      </c>
      <c r="F18" s="94">
        <v>92323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2:17" customFormat="1" ht="15" customHeight="1" x14ac:dyDescent="0.35">
      <c r="B19" s="3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2:17" customFormat="1" ht="15" customHeight="1" x14ac:dyDescent="0.35">
      <c r="B20" s="3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2:17" customFormat="1" ht="15" customHeight="1" x14ac:dyDescent="0.35">
      <c r="B21" s="30" t="s">
        <v>299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2:17" customFormat="1" ht="15" customHeight="1" x14ac:dyDescent="0.35">
      <c r="B22" s="31"/>
      <c r="C22" s="23" t="s">
        <v>4</v>
      </c>
      <c r="D22" s="23" t="s">
        <v>5</v>
      </c>
      <c r="E22" s="23" t="s">
        <v>341</v>
      </c>
      <c r="F22" s="23" t="s">
        <v>6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2:17" customFormat="1" ht="15" customHeight="1" x14ac:dyDescent="0.35">
      <c r="B23" s="33" t="s">
        <v>143</v>
      </c>
      <c r="C23" s="45">
        <v>36612</v>
      </c>
      <c r="D23" s="45">
        <v>40739</v>
      </c>
      <c r="E23" s="45">
        <v>1</v>
      </c>
      <c r="F23" s="45">
        <v>77352</v>
      </c>
      <c r="G23" s="10"/>
      <c r="H23" s="10"/>
      <c r="I23" s="10"/>
      <c r="J23" s="7"/>
      <c r="K23" s="7"/>
      <c r="L23" s="7"/>
      <c r="M23" s="7"/>
      <c r="N23" s="7"/>
      <c r="O23" s="7"/>
      <c r="P23" s="7"/>
      <c r="Q23" s="7"/>
    </row>
    <row r="24" spans="2:17" customFormat="1" ht="15" customHeight="1" x14ac:dyDescent="0.35">
      <c r="B24" s="33" t="s">
        <v>16</v>
      </c>
      <c r="C24" s="45">
        <v>5019</v>
      </c>
      <c r="D24" s="45">
        <v>7168</v>
      </c>
      <c r="E24" s="45">
        <v>0</v>
      </c>
      <c r="F24" s="45">
        <v>12187</v>
      </c>
      <c r="G24" s="10"/>
      <c r="H24" s="10"/>
      <c r="I24" s="10"/>
      <c r="J24" s="7"/>
      <c r="K24" s="7"/>
      <c r="L24" s="7"/>
      <c r="M24" s="7"/>
      <c r="N24" s="7"/>
      <c r="O24" s="7"/>
      <c r="P24" s="7"/>
      <c r="Q24" s="7"/>
    </row>
    <row r="25" spans="2:17" customFormat="1" ht="15" customHeight="1" x14ac:dyDescent="0.35">
      <c r="B25" s="33" t="s">
        <v>17</v>
      </c>
      <c r="C25" s="45">
        <v>934</v>
      </c>
      <c r="D25" s="45">
        <v>1850</v>
      </c>
      <c r="E25" s="45">
        <v>0</v>
      </c>
      <c r="F25" s="45">
        <v>2784</v>
      </c>
      <c r="G25" s="10"/>
      <c r="H25" s="10"/>
      <c r="I25" s="10"/>
      <c r="J25" s="7"/>
      <c r="K25" s="7"/>
      <c r="L25" s="7"/>
      <c r="M25" s="7"/>
      <c r="N25" s="7"/>
      <c r="O25" s="7"/>
      <c r="P25" s="7"/>
      <c r="Q25" s="7"/>
    </row>
    <row r="26" spans="2:17" customFormat="1" ht="15" customHeight="1" x14ac:dyDescent="0.35">
      <c r="B26" s="32" t="s">
        <v>6</v>
      </c>
      <c r="C26" s="94">
        <v>42565</v>
      </c>
      <c r="D26" s="94">
        <v>49757</v>
      </c>
      <c r="E26" s="94">
        <v>1</v>
      </c>
      <c r="F26" s="94">
        <v>92323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2:17" customFormat="1" ht="15" customHeight="1" x14ac:dyDescent="0.35">
      <c r="B27" s="3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2:17" customFormat="1" ht="15" customHeight="1" x14ac:dyDescent="0.35">
      <c r="B28" s="3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17" customFormat="1" ht="15" customHeight="1" x14ac:dyDescent="0.35">
      <c r="B29" s="30" t="s">
        <v>300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2:17" customFormat="1" ht="15" customHeight="1" x14ac:dyDescent="0.35">
      <c r="B30" s="31"/>
      <c r="C30" s="23" t="s">
        <v>4</v>
      </c>
      <c r="D30" s="23" t="s">
        <v>5</v>
      </c>
      <c r="E30" s="23" t="s">
        <v>341</v>
      </c>
      <c r="F30" s="23" t="s">
        <v>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 customFormat="1" ht="15" customHeight="1" x14ac:dyDescent="0.35">
      <c r="B31" s="44" t="s">
        <v>19</v>
      </c>
      <c r="C31" s="45">
        <v>40078</v>
      </c>
      <c r="D31" s="45">
        <v>46931</v>
      </c>
      <c r="E31" s="45">
        <v>1</v>
      </c>
      <c r="F31" s="45">
        <v>87010</v>
      </c>
      <c r="G31" s="10"/>
      <c r="H31" s="10"/>
      <c r="I31" s="10"/>
      <c r="J31" s="7"/>
      <c r="K31" s="7"/>
      <c r="L31" s="7"/>
      <c r="M31" s="7"/>
      <c r="N31" s="7"/>
      <c r="O31" s="7"/>
      <c r="P31" s="7"/>
      <c r="Q31" s="7"/>
    </row>
    <row r="32" spans="2:17" customFormat="1" ht="15" customHeight="1" x14ac:dyDescent="0.35">
      <c r="B32" s="44" t="s">
        <v>20</v>
      </c>
      <c r="C32" s="45">
        <v>2228</v>
      </c>
      <c r="D32" s="45">
        <v>2499</v>
      </c>
      <c r="E32" s="45">
        <v>0</v>
      </c>
      <c r="F32" s="45">
        <v>4727</v>
      </c>
      <c r="G32" s="10"/>
      <c r="H32" s="10"/>
      <c r="I32" s="10"/>
      <c r="J32" s="7"/>
      <c r="K32" s="7"/>
      <c r="L32" s="7"/>
      <c r="M32" s="7"/>
      <c r="N32" s="7"/>
      <c r="O32" s="7"/>
      <c r="P32" s="7"/>
      <c r="Q32" s="7"/>
    </row>
    <row r="33" spans="2:17" customFormat="1" ht="15" customHeight="1" x14ac:dyDescent="0.35">
      <c r="B33" s="44" t="s">
        <v>346</v>
      </c>
      <c r="C33" s="45">
        <v>259</v>
      </c>
      <c r="D33" s="45">
        <v>327</v>
      </c>
      <c r="E33" s="45">
        <v>0</v>
      </c>
      <c r="F33" s="45">
        <v>586</v>
      </c>
      <c r="G33" s="10"/>
      <c r="H33" s="10"/>
      <c r="I33" s="10"/>
      <c r="J33" s="7"/>
      <c r="K33" s="7"/>
      <c r="L33" s="7"/>
      <c r="M33" s="7"/>
      <c r="N33" s="7"/>
      <c r="O33" s="7"/>
      <c r="P33" s="7"/>
      <c r="Q33" s="7"/>
    </row>
    <row r="34" spans="2:17" customFormat="1" ht="15" customHeight="1" x14ac:dyDescent="0.35">
      <c r="B34" s="32" t="s">
        <v>6</v>
      </c>
      <c r="C34" s="94">
        <v>42565</v>
      </c>
      <c r="D34" s="94">
        <v>49757</v>
      </c>
      <c r="E34" s="94">
        <v>1</v>
      </c>
      <c r="F34" s="94">
        <v>92323</v>
      </c>
      <c r="G34" s="7"/>
      <c r="H34" s="10"/>
      <c r="I34" s="10"/>
      <c r="J34" s="7"/>
      <c r="K34" s="7"/>
      <c r="L34" s="7"/>
      <c r="M34" s="7"/>
      <c r="N34" s="7"/>
      <c r="O34" s="7"/>
      <c r="P34" s="7"/>
      <c r="Q34" s="7"/>
    </row>
    <row r="35" spans="2:17" customFormat="1" ht="15" customHeight="1" x14ac:dyDescent="0.35">
      <c r="B35" s="34"/>
      <c r="C35" s="10"/>
      <c r="D35" s="10"/>
      <c r="E35" s="10"/>
      <c r="F35" s="20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2:17" customFormat="1" ht="15" customHeight="1" x14ac:dyDescent="0.35">
      <c r="B36" s="34"/>
      <c r="C36" s="10"/>
      <c r="D36" s="10"/>
      <c r="E36" s="10"/>
      <c r="F36" s="20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2:17" customFormat="1" ht="15" customHeight="1" x14ac:dyDescent="0.35">
      <c r="B37" s="30" t="s">
        <v>301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2:17" customFormat="1" ht="15" customHeight="1" x14ac:dyDescent="0.35">
      <c r="B38" s="31" t="s">
        <v>122</v>
      </c>
      <c r="C38" s="23" t="s">
        <v>4</v>
      </c>
      <c r="D38" s="23" t="s">
        <v>5</v>
      </c>
      <c r="E38" s="23" t="s">
        <v>341</v>
      </c>
      <c r="F38" s="23" t="s">
        <v>6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2:17" customFormat="1" ht="15" customHeight="1" x14ac:dyDescent="0.35">
      <c r="B39" s="33" t="s">
        <v>255</v>
      </c>
      <c r="C39" s="45">
        <v>573</v>
      </c>
      <c r="D39" s="45">
        <v>515</v>
      </c>
      <c r="E39" s="45">
        <v>0</v>
      </c>
      <c r="F39" s="45">
        <v>1088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2:17" customFormat="1" ht="15" customHeight="1" x14ac:dyDescent="0.35">
      <c r="B40" s="33" t="s">
        <v>256</v>
      </c>
      <c r="C40" s="45">
        <v>280</v>
      </c>
      <c r="D40" s="45">
        <v>275</v>
      </c>
      <c r="E40" s="45">
        <v>0</v>
      </c>
      <c r="F40" s="45">
        <v>555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2:17" customFormat="1" ht="15" customHeight="1" x14ac:dyDescent="0.35">
      <c r="B41" s="33" t="s">
        <v>257</v>
      </c>
      <c r="C41" s="45">
        <v>196</v>
      </c>
      <c r="D41" s="45">
        <v>212</v>
      </c>
      <c r="E41" s="45">
        <v>0</v>
      </c>
      <c r="F41" s="45">
        <v>408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2:17" customFormat="1" ht="15" customHeight="1" x14ac:dyDescent="0.35">
      <c r="B42" s="33" t="s">
        <v>258</v>
      </c>
      <c r="C42" s="45">
        <v>100</v>
      </c>
      <c r="D42" s="45">
        <v>150</v>
      </c>
      <c r="E42" s="45">
        <v>0</v>
      </c>
      <c r="F42" s="45">
        <v>250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2:17" customFormat="1" ht="15" customHeight="1" x14ac:dyDescent="0.35">
      <c r="B43" s="33" t="s">
        <v>259</v>
      </c>
      <c r="C43" s="45">
        <v>116</v>
      </c>
      <c r="D43" s="45">
        <v>133</v>
      </c>
      <c r="E43" s="45">
        <v>0</v>
      </c>
      <c r="F43" s="45">
        <v>249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2:17" customFormat="1" ht="15" customHeight="1" x14ac:dyDescent="0.35">
      <c r="B44" s="33" t="s">
        <v>343</v>
      </c>
      <c r="C44" s="45">
        <v>74</v>
      </c>
      <c r="D44" s="45">
        <v>147</v>
      </c>
      <c r="E44" s="45">
        <v>0</v>
      </c>
      <c r="F44" s="45">
        <v>221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2:17" customFormat="1" ht="15" customHeight="1" x14ac:dyDescent="0.35">
      <c r="B45" s="33" t="s">
        <v>260</v>
      </c>
      <c r="C45" s="45">
        <v>128</v>
      </c>
      <c r="D45" s="45">
        <v>88</v>
      </c>
      <c r="E45" s="45">
        <v>0</v>
      </c>
      <c r="F45" s="45">
        <v>216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2:17" customFormat="1" ht="15" customHeight="1" x14ac:dyDescent="0.35">
      <c r="B46" s="33" t="s">
        <v>261</v>
      </c>
      <c r="C46" s="45">
        <v>64</v>
      </c>
      <c r="D46" s="45">
        <v>104</v>
      </c>
      <c r="E46" s="45">
        <v>0</v>
      </c>
      <c r="F46" s="45">
        <v>168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2:17" customFormat="1" ht="15" customHeight="1" x14ac:dyDescent="0.35">
      <c r="B47" s="33" t="s">
        <v>344</v>
      </c>
      <c r="C47" s="45">
        <v>58</v>
      </c>
      <c r="D47" s="45">
        <v>64</v>
      </c>
      <c r="E47" s="45">
        <v>0</v>
      </c>
      <c r="F47" s="45">
        <v>122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2:17" customFormat="1" ht="15" customHeight="1" x14ac:dyDescent="0.35">
      <c r="B48" s="33" t="s">
        <v>262</v>
      </c>
      <c r="C48" s="45">
        <v>36</v>
      </c>
      <c r="D48" s="45">
        <v>75</v>
      </c>
      <c r="E48" s="45">
        <v>0</v>
      </c>
      <c r="F48" s="45">
        <v>111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customFormat="1" ht="15" customHeight="1" x14ac:dyDescent="0.35">
      <c r="B49" s="34"/>
      <c r="C49" s="10"/>
      <c r="D49" s="10"/>
      <c r="E49" s="10"/>
      <c r="F49" s="20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customFormat="1" ht="15" customHeight="1" x14ac:dyDescent="0.35">
      <c r="B50" s="34"/>
      <c r="C50" s="10"/>
      <c r="D50" s="10"/>
      <c r="E50" s="10"/>
      <c r="F50" s="20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customFormat="1" ht="15" customHeight="1" x14ac:dyDescent="0.35">
      <c r="B51" s="30" t="s">
        <v>302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customFormat="1" ht="15" customHeight="1" x14ac:dyDescent="0.35">
      <c r="B52" s="31" t="s">
        <v>122</v>
      </c>
      <c r="C52" s="23" t="s">
        <v>4</v>
      </c>
      <c r="D52" s="23" t="s">
        <v>5</v>
      </c>
      <c r="E52" s="23" t="s">
        <v>341</v>
      </c>
      <c r="F52" s="23" t="s">
        <v>6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customFormat="1" ht="15" customHeight="1" x14ac:dyDescent="0.35">
      <c r="B53" s="33" t="s">
        <v>21</v>
      </c>
      <c r="C53" s="45">
        <v>5909</v>
      </c>
      <c r="D53" s="45">
        <v>10180</v>
      </c>
      <c r="E53" s="45">
        <v>0</v>
      </c>
      <c r="F53" s="45">
        <v>16089</v>
      </c>
      <c r="G53" s="10"/>
      <c r="H53" s="10"/>
      <c r="I53" s="10"/>
      <c r="J53" s="20"/>
      <c r="K53" s="7"/>
      <c r="L53" s="7"/>
      <c r="M53" s="7"/>
      <c r="N53" s="7"/>
      <c r="O53" s="7"/>
      <c r="P53" s="7"/>
      <c r="Q53" s="7"/>
    </row>
    <row r="54" spans="2:17" customFormat="1" ht="15" customHeight="1" x14ac:dyDescent="0.35">
      <c r="B54" s="33" t="s">
        <v>22</v>
      </c>
      <c r="C54" s="45">
        <v>15781</v>
      </c>
      <c r="D54" s="45">
        <v>16372</v>
      </c>
      <c r="E54" s="45">
        <v>0</v>
      </c>
      <c r="F54" s="45">
        <v>32153</v>
      </c>
      <c r="G54" s="10"/>
      <c r="H54" s="10"/>
      <c r="I54" s="10"/>
      <c r="J54" s="20"/>
      <c r="K54" s="7"/>
      <c r="L54" s="7"/>
      <c r="M54" s="7"/>
      <c r="N54" s="7"/>
      <c r="O54" s="7"/>
      <c r="P54" s="7"/>
      <c r="Q54" s="7"/>
    </row>
    <row r="55" spans="2:17" customFormat="1" ht="15" customHeight="1" x14ac:dyDescent="0.35">
      <c r="B55" s="33" t="s">
        <v>109</v>
      </c>
      <c r="C55" s="45">
        <v>2872</v>
      </c>
      <c r="D55" s="45">
        <v>3740</v>
      </c>
      <c r="E55" s="45">
        <v>0</v>
      </c>
      <c r="F55" s="45">
        <v>6612</v>
      </c>
      <c r="G55" s="10"/>
      <c r="H55" s="10"/>
      <c r="I55" s="10"/>
      <c r="J55" s="20"/>
      <c r="K55" s="7"/>
      <c r="L55" s="7"/>
      <c r="M55" s="7"/>
      <c r="N55" s="7"/>
      <c r="O55" s="7"/>
      <c r="P55" s="7"/>
      <c r="Q55" s="7"/>
    </row>
    <row r="56" spans="2:17" customFormat="1" ht="15" customHeight="1" x14ac:dyDescent="0.35">
      <c r="B56" s="33" t="s">
        <v>23</v>
      </c>
      <c r="C56" s="45">
        <v>13791</v>
      </c>
      <c r="D56" s="45">
        <v>14775</v>
      </c>
      <c r="E56" s="45">
        <v>1</v>
      </c>
      <c r="F56" s="45">
        <v>28567</v>
      </c>
      <c r="G56" s="10"/>
      <c r="H56" s="10"/>
      <c r="I56" s="10"/>
      <c r="J56" s="20"/>
      <c r="K56" s="7"/>
      <c r="L56" s="7"/>
      <c r="M56" s="7"/>
      <c r="N56" s="7"/>
      <c r="O56" s="7"/>
      <c r="P56" s="7"/>
      <c r="Q56" s="7"/>
    </row>
    <row r="57" spans="2:17" customFormat="1" ht="15" customHeight="1" x14ac:dyDescent="0.35">
      <c r="B57" s="33" t="s">
        <v>151</v>
      </c>
      <c r="C57" s="45">
        <v>2641</v>
      </c>
      <c r="D57" s="45">
        <v>2898</v>
      </c>
      <c r="E57" s="45">
        <v>0</v>
      </c>
      <c r="F57" s="45">
        <v>5539</v>
      </c>
      <c r="G57" s="10"/>
      <c r="H57" s="10"/>
      <c r="I57" s="10"/>
      <c r="J57" s="20"/>
      <c r="K57" s="7"/>
      <c r="L57" s="7"/>
      <c r="M57" s="7"/>
      <c r="N57" s="7"/>
      <c r="O57" s="7"/>
      <c r="P57" s="7"/>
      <c r="Q57" s="7"/>
    </row>
    <row r="58" spans="2:17" customFormat="1" ht="15" customHeight="1" x14ac:dyDescent="0.35">
      <c r="B58" s="33" t="s">
        <v>39</v>
      </c>
      <c r="C58" s="45">
        <v>1260</v>
      </c>
      <c r="D58" s="45">
        <v>1498</v>
      </c>
      <c r="E58" s="45">
        <v>0</v>
      </c>
      <c r="F58" s="45">
        <v>2758</v>
      </c>
      <c r="G58" s="47"/>
      <c r="H58" s="10"/>
      <c r="I58" s="10"/>
      <c r="J58" s="20"/>
      <c r="K58" s="7"/>
      <c r="L58" s="7"/>
      <c r="M58" s="7"/>
      <c r="N58" s="7"/>
      <c r="O58" s="7"/>
      <c r="P58" s="7"/>
      <c r="Q58" s="7"/>
    </row>
    <row r="59" spans="2:17" customFormat="1" ht="15" customHeight="1" x14ac:dyDescent="0.35">
      <c r="B59" s="33" t="s">
        <v>40</v>
      </c>
      <c r="C59" s="45">
        <v>41</v>
      </c>
      <c r="D59" s="45">
        <v>58</v>
      </c>
      <c r="E59" s="45">
        <v>0</v>
      </c>
      <c r="F59" s="45">
        <v>99</v>
      </c>
      <c r="G59" s="10"/>
      <c r="H59" s="10"/>
      <c r="I59" s="10"/>
      <c r="J59" s="20"/>
      <c r="K59" s="7"/>
      <c r="L59" s="7"/>
      <c r="M59" s="7"/>
      <c r="N59" s="7"/>
      <c r="O59" s="7"/>
      <c r="P59" s="7"/>
      <c r="Q59" s="7"/>
    </row>
    <row r="60" spans="2:17" customFormat="1" ht="15" customHeight="1" x14ac:dyDescent="0.35">
      <c r="B60" s="33" t="s">
        <v>152</v>
      </c>
      <c r="C60" s="45">
        <v>138</v>
      </c>
      <c r="D60" s="45">
        <v>121</v>
      </c>
      <c r="E60" s="45">
        <v>0</v>
      </c>
      <c r="F60" s="45">
        <v>259</v>
      </c>
      <c r="G60" s="10"/>
      <c r="H60" s="10"/>
      <c r="I60" s="10"/>
      <c r="J60" s="20"/>
      <c r="K60" s="7"/>
      <c r="L60" s="7"/>
      <c r="M60" s="7"/>
      <c r="N60" s="7"/>
      <c r="O60" s="7"/>
      <c r="P60" s="7"/>
      <c r="Q60" s="7"/>
    </row>
    <row r="61" spans="2:17" customFormat="1" ht="15" customHeight="1" x14ac:dyDescent="0.35">
      <c r="B61" s="33" t="s">
        <v>14</v>
      </c>
      <c r="C61" s="45">
        <v>132</v>
      </c>
      <c r="D61" s="45">
        <v>115</v>
      </c>
      <c r="E61" s="45">
        <v>0</v>
      </c>
      <c r="F61" s="45">
        <v>247</v>
      </c>
      <c r="G61" s="10"/>
      <c r="H61" s="10"/>
      <c r="I61" s="10"/>
      <c r="J61" s="20"/>
      <c r="K61" s="7"/>
      <c r="L61" s="7"/>
      <c r="M61" s="7"/>
      <c r="N61" s="7"/>
      <c r="O61" s="7"/>
      <c r="P61" s="7"/>
      <c r="Q61" s="7"/>
    </row>
    <row r="62" spans="2:17" customFormat="1" ht="15" customHeight="1" x14ac:dyDescent="0.35">
      <c r="B62" s="32" t="s">
        <v>6</v>
      </c>
      <c r="C62" s="94">
        <v>42565</v>
      </c>
      <c r="D62" s="94">
        <v>49757</v>
      </c>
      <c r="E62" s="94">
        <v>1</v>
      </c>
      <c r="F62" s="94">
        <v>92323</v>
      </c>
      <c r="G62" s="10"/>
      <c r="H62" s="10"/>
      <c r="I62" s="7"/>
      <c r="J62" s="7"/>
      <c r="K62" s="7"/>
      <c r="L62" s="7"/>
      <c r="M62" s="7"/>
      <c r="N62" s="7"/>
      <c r="O62" s="7"/>
      <c r="P62" s="7"/>
      <c r="Q62" s="7"/>
    </row>
    <row r="63" spans="2:17" customFormat="1" ht="15" customHeight="1" x14ac:dyDescent="0.35">
      <c r="B63" s="34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2:17" customFormat="1" ht="15" customHeight="1" x14ac:dyDescent="0.35">
      <c r="B64" s="3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2:17" customFormat="1" ht="15" customHeight="1" x14ac:dyDescent="0.35">
      <c r="B65" s="30" t="s">
        <v>303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2:17" customFormat="1" ht="15" customHeight="1" x14ac:dyDescent="0.35">
      <c r="B66" s="31" t="s">
        <v>103</v>
      </c>
      <c r="C66" s="23" t="s">
        <v>4</v>
      </c>
      <c r="D66" s="23" t="s">
        <v>5</v>
      </c>
      <c r="E66" s="23" t="s">
        <v>341</v>
      </c>
      <c r="F66" s="23" t="s">
        <v>6</v>
      </c>
      <c r="G66" s="7"/>
      <c r="K66" s="7"/>
      <c r="L66" s="7"/>
      <c r="M66" s="7"/>
      <c r="N66" s="7"/>
      <c r="O66" s="7"/>
      <c r="P66" s="7"/>
      <c r="Q66" s="7"/>
    </row>
    <row r="67" spans="2:17" customFormat="1" ht="15" customHeight="1" x14ac:dyDescent="0.35">
      <c r="B67" s="33" t="s">
        <v>126</v>
      </c>
      <c r="C67" s="45">
        <v>612</v>
      </c>
      <c r="D67" s="45">
        <v>700</v>
      </c>
      <c r="E67" s="45">
        <v>0</v>
      </c>
      <c r="F67" s="45">
        <v>1312</v>
      </c>
      <c r="G67" s="10"/>
      <c r="H67" s="10"/>
      <c r="I67" s="10"/>
      <c r="J67" s="21"/>
      <c r="K67" s="47"/>
      <c r="L67" s="10"/>
      <c r="M67" s="20"/>
      <c r="N67" s="7"/>
      <c r="O67" s="7"/>
      <c r="P67" s="7"/>
      <c r="Q67" s="7"/>
    </row>
    <row r="68" spans="2:17" customFormat="1" ht="15" customHeight="1" x14ac:dyDescent="0.35">
      <c r="B68" s="33" t="s">
        <v>127</v>
      </c>
      <c r="C68" s="45">
        <v>597</v>
      </c>
      <c r="D68" s="45">
        <v>700</v>
      </c>
      <c r="E68" s="45">
        <v>0</v>
      </c>
      <c r="F68" s="45">
        <v>1297</v>
      </c>
      <c r="G68" s="10"/>
      <c r="H68" s="10"/>
      <c r="I68" s="10"/>
      <c r="J68" s="21"/>
      <c r="K68" s="47"/>
      <c r="L68" s="10"/>
      <c r="M68" s="20"/>
      <c r="N68" s="7"/>
      <c r="O68" s="7"/>
      <c r="P68" s="7"/>
      <c r="Q68" s="7"/>
    </row>
    <row r="69" spans="2:17" customFormat="1" ht="15" customHeight="1" x14ac:dyDescent="0.35">
      <c r="B69" s="33" t="s">
        <v>128</v>
      </c>
      <c r="C69" s="45">
        <v>1103</v>
      </c>
      <c r="D69" s="45">
        <v>1401</v>
      </c>
      <c r="E69" s="45">
        <v>0</v>
      </c>
      <c r="F69" s="45">
        <v>2504</v>
      </c>
      <c r="G69" s="10"/>
      <c r="H69" s="10"/>
      <c r="I69" s="10"/>
      <c r="J69" s="21"/>
      <c r="K69" s="47"/>
      <c r="L69" s="10"/>
      <c r="M69" s="20"/>
      <c r="N69" s="7"/>
      <c r="O69" s="7"/>
      <c r="P69" s="7"/>
      <c r="Q69" s="7"/>
    </row>
    <row r="70" spans="2:17" customFormat="1" ht="15" customHeight="1" x14ac:dyDescent="0.35">
      <c r="B70" s="33" t="s">
        <v>129</v>
      </c>
      <c r="C70" s="45">
        <v>293</v>
      </c>
      <c r="D70" s="45">
        <v>380</v>
      </c>
      <c r="E70" s="45">
        <v>0</v>
      </c>
      <c r="F70" s="45">
        <v>673</v>
      </c>
      <c r="G70" s="10"/>
      <c r="H70" s="10"/>
      <c r="I70" s="10"/>
      <c r="J70" s="21"/>
      <c r="K70" s="47"/>
      <c r="L70" s="10"/>
      <c r="M70" s="20"/>
      <c r="N70" s="7"/>
      <c r="O70" s="7"/>
      <c r="P70" s="7"/>
      <c r="Q70" s="7"/>
    </row>
    <row r="71" spans="2:17" customFormat="1" ht="15" customHeight="1" x14ac:dyDescent="0.35">
      <c r="B71" s="33" t="s">
        <v>130</v>
      </c>
      <c r="C71" s="45">
        <v>1485</v>
      </c>
      <c r="D71" s="45">
        <v>1647</v>
      </c>
      <c r="E71" s="45">
        <v>0</v>
      </c>
      <c r="F71" s="45">
        <v>3132</v>
      </c>
      <c r="G71" s="10"/>
      <c r="H71" s="10"/>
      <c r="I71" s="10"/>
      <c r="J71" s="21"/>
      <c r="K71" s="47"/>
      <c r="L71" s="10"/>
      <c r="M71" s="20"/>
      <c r="N71" s="7"/>
      <c r="O71" s="7"/>
      <c r="P71" s="7"/>
      <c r="Q71" s="7"/>
    </row>
    <row r="72" spans="2:17" customFormat="1" ht="15" customHeight="1" x14ac:dyDescent="0.35">
      <c r="B72" s="33" t="s">
        <v>131</v>
      </c>
      <c r="C72" s="45">
        <v>4418</v>
      </c>
      <c r="D72" s="45">
        <v>5113</v>
      </c>
      <c r="E72" s="45">
        <v>0</v>
      </c>
      <c r="F72" s="45">
        <v>9531</v>
      </c>
      <c r="G72" s="10"/>
      <c r="H72" s="10"/>
      <c r="I72" s="10"/>
      <c r="J72" s="21"/>
      <c r="K72" s="47"/>
      <c r="L72" s="10"/>
      <c r="M72" s="20"/>
      <c r="N72" s="7"/>
      <c r="O72" s="7"/>
      <c r="P72" s="7"/>
      <c r="Q72" s="7"/>
    </row>
    <row r="73" spans="2:17" customFormat="1" ht="15" customHeight="1" x14ac:dyDescent="0.35">
      <c r="B73" s="33" t="s">
        <v>132</v>
      </c>
      <c r="C73" s="45">
        <v>20772</v>
      </c>
      <c r="D73" s="45">
        <v>25215</v>
      </c>
      <c r="E73" s="45">
        <v>1</v>
      </c>
      <c r="F73" s="45">
        <v>45988</v>
      </c>
      <c r="G73" s="10"/>
      <c r="H73" s="10"/>
      <c r="I73" s="10"/>
      <c r="J73" s="21"/>
      <c r="K73" s="47"/>
      <c r="L73" s="10"/>
      <c r="M73" s="20"/>
      <c r="N73" s="7"/>
      <c r="O73" s="7"/>
      <c r="P73" s="7"/>
      <c r="Q73" s="7"/>
    </row>
    <row r="74" spans="2:17" customFormat="1" ht="15" customHeight="1" x14ac:dyDescent="0.35">
      <c r="B74" s="42" t="s">
        <v>164</v>
      </c>
      <c r="C74" s="45">
        <v>929</v>
      </c>
      <c r="D74" s="45">
        <v>993</v>
      </c>
      <c r="E74" s="45">
        <v>0</v>
      </c>
      <c r="F74" s="45">
        <v>1922</v>
      </c>
      <c r="G74" s="10"/>
      <c r="H74" s="10"/>
      <c r="I74" s="10"/>
      <c r="J74" s="21"/>
      <c r="K74" s="47"/>
      <c r="L74" s="10"/>
      <c r="M74" s="20"/>
      <c r="N74" s="7"/>
      <c r="O74" s="7"/>
      <c r="P74" s="7"/>
      <c r="Q74" s="7"/>
    </row>
    <row r="75" spans="2:17" customFormat="1" ht="15" customHeight="1" x14ac:dyDescent="0.35">
      <c r="B75" s="33" t="s">
        <v>133</v>
      </c>
      <c r="C75" s="45">
        <v>2197</v>
      </c>
      <c r="D75" s="45">
        <v>2424</v>
      </c>
      <c r="E75" s="45">
        <v>0</v>
      </c>
      <c r="F75" s="45">
        <v>4621</v>
      </c>
      <c r="G75" s="10"/>
      <c r="H75" s="10"/>
      <c r="I75" s="10"/>
      <c r="J75" s="21"/>
      <c r="K75" s="47"/>
      <c r="L75" s="10"/>
      <c r="M75" s="20"/>
      <c r="N75" s="7"/>
      <c r="O75" s="7"/>
      <c r="P75" s="7"/>
      <c r="Q75" s="7"/>
    </row>
    <row r="76" spans="2:17" customFormat="1" ht="15" customHeight="1" x14ac:dyDescent="0.35">
      <c r="B76" s="33" t="s">
        <v>149</v>
      </c>
      <c r="C76" s="45">
        <v>795</v>
      </c>
      <c r="D76" s="45">
        <v>819</v>
      </c>
      <c r="E76" s="45">
        <v>0</v>
      </c>
      <c r="F76" s="45">
        <v>1614</v>
      </c>
      <c r="G76" s="10"/>
      <c r="H76" s="10"/>
      <c r="I76" s="10"/>
      <c r="J76" s="21"/>
      <c r="K76" s="47"/>
      <c r="L76" s="10"/>
      <c r="M76" s="20"/>
      <c r="N76" s="7"/>
      <c r="O76" s="7"/>
      <c r="P76" s="7"/>
      <c r="Q76" s="7"/>
    </row>
    <row r="77" spans="2:17" customFormat="1" ht="15" customHeight="1" x14ac:dyDescent="0.35">
      <c r="B77" s="33" t="s">
        <v>144</v>
      </c>
      <c r="C77" s="45">
        <v>4149</v>
      </c>
      <c r="D77" s="45">
        <v>4667</v>
      </c>
      <c r="E77" s="45">
        <v>0</v>
      </c>
      <c r="F77" s="45">
        <v>8816</v>
      </c>
      <c r="G77" s="10"/>
      <c r="H77" s="10"/>
      <c r="I77" s="10"/>
      <c r="J77" s="21"/>
      <c r="K77" s="47"/>
      <c r="L77" s="10"/>
      <c r="M77" s="20"/>
      <c r="N77" s="7"/>
      <c r="O77" s="7"/>
      <c r="P77" s="7"/>
      <c r="Q77" s="7"/>
    </row>
    <row r="78" spans="2:17" customFormat="1" ht="15" customHeight="1" x14ac:dyDescent="0.35">
      <c r="B78" s="33" t="s">
        <v>138</v>
      </c>
      <c r="C78" s="45">
        <v>2286</v>
      </c>
      <c r="D78" s="45">
        <v>2424</v>
      </c>
      <c r="E78" s="45">
        <v>0</v>
      </c>
      <c r="F78" s="45">
        <v>4710</v>
      </c>
      <c r="G78" s="10"/>
      <c r="H78" s="10"/>
      <c r="I78" s="10"/>
      <c r="J78" s="21"/>
      <c r="K78" s="47"/>
      <c r="L78" s="10"/>
      <c r="M78" s="20"/>
      <c r="N78" s="7"/>
      <c r="O78" s="7"/>
      <c r="P78" s="7"/>
      <c r="Q78" s="7"/>
    </row>
    <row r="79" spans="2:17" customFormat="1" ht="15" customHeight="1" x14ac:dyDescent="0.35">
      <c r="B79" s="33" t="s">
        <v>134</v>
      </c>
      <c r="C79" s="45">
        <v>843</v>
      </c>
      <c r="D79" s="45">
        <v>998</v>
      </c>
      <c r="E79" s="45">
        <v>0</v>
      </c>
      <c r="F79" s="45">
        <v>1841</v>
      </c>
      <c r="G79" s="10"/>
      <c r="H79" s="10"/>
      <c r="I79" s="10"/>
      <c r="J79" s="21"/>
      <c r="K79" s="47"/>
      <c r="L79" s="10"/>
      <c r="M79" s="20"/>
      <c r="N79" s="7"/>
      <c r="O79" s="7"/>
      <c r="P79" s="7"/>
      <c r="Q79" s="7"/>
    </row>
    <row r="80" spans="2:17" customFormat="1" ht="15" customHeight="1" x14ac:dyDescent="0.35">
      <c r="B80" s="33" t="s">
        <v>135</v>
      </c>
      <c r="C80" s="45">
        <v>1586</v>
      </c>
      <c r="D80" s="45">
        <v>1697</v>
      </c>
      <c r="E80" s="45">
        <v>0</v>
      </c>
      <c r="F80" s="45">
        <v>3283</v>
      </c>
      <c r="G80" s="10"/>
      <c r="H80" s="10"/>
      <c r="I80" s="10"/>
      <c r="J80" s="21"/>
      <c r="K80" s="47"/>
      <c r="L80" s="10"/>
      <c r="M80" s="20"/>
      <c r="N80" s="7"/>
      <c r="O80" s="7"/>
      <c r="P80" s="7"/>
      <c r="Q80" s="7"/>
    </row>
    <row r="81" spans="2:17" customFormat="1" ht="15" customHeight="1" x14ac:dyDescent="0.35">
      <c r="B81" s="33" t="s">
        <v>136</v>
      </c>
      <c r="C81" s="45">
        <v>80</v>
      </c>
      <c r="D81" s="45">
        <v>131</v>
      </c>
      <c r="E81" s="45">
        <v>0</v>
      </c>
      <c r="F81" s="45">
        <v>211</v>
      </c>
      <c r="G81" s="10"/>
      <c r="H81" s="10"/>
      <c r="I81" s="10"/>
      <c r="J81" s="21"/>
      <c r="K81" s="47"/>
      <c r="L81" s="10"/>
      <c r="M81" s="20"/>
      <c r="N81" s="7"/>
      <c r="O81" s="7"/>
      <c r="P81" s="7"/>
      <c r="Q81" s="7"/>
    </row>
    <row r="82" spans="2:17" customFormat="1" ht="15" customHeight="1" x14ac:dyDescent="0.35">
      <c r="B82" s="33" t="s">
        <v>137</v>
      </c>
      <c r="C82" s="45">
        <v>420</v>
      </c>
      <c r="D82" s="45">
        <v>448</v>
      </c>
      <c r="E82" s="45">
        <v>0</v>
      </c>
      <c r="F82" s="45">
        <v>868</v>
      </c>
      <c r="G82" s="10"/>
      <c r="H82" s="10"/>
      <c r="I82" s="10"/>
      <c r="J82" s="21"/>
      <c r="K82" s="47"/>
      <c r="L82" s="10"/>
      <c r="M82" s="20"/>
      <c r="N82" s="7"/>
      <c r="O82" s="7"/>
      <c r="P82" s="7"/>
      <c r="Q82" s="7"/>
    </row>
    <row r="83" spans="2:17" customFormat="1" ht="15" customHeight="1" x14ac:dyDescent="0.35">
      <c r="B83" s="32" t="s">
        <v>6</v>
      </c>
      <c r="C83" s="94">
        <v>42565</v>
      </c>
      <c r="D83" s="94">
        <v>49757</v>
      </c>
      <c r="E83" s="94">
        <v>1</v>
      </c>
      <c r="F83" s="94">
        <v>92323</v>
      </c>
      <c r="G83" s="10"/>
      <c r="H83" s="21"/>
      <c r="I83" s="21"/>
      <c r="J83" s="21"/>
      <c r="K83" s="47"/>
      <c r="L83" s="10"/>
      <c r="M83" s="20"/>
      <c r="N83" s="7"/>
      <c r="O83" s="7"/>
      <c r="P83" s="7"/>
      <c r="Q83" s="7"/>
    </row>
    <row r="84" spans="2:17" customFormat="1" ht="15" customHeight="1" x14ac:dyDescent="0.35">
      <c r="B84" s="48" t="s">
        <v>42</v>
      </c>
      <c r="C84" s="7"/>
      <c r="D84" s="7"/>
      <c r="E84" s="7"/>
      <c r="F84" s="7"/>
      <c r="G84" s="22"/>
      <c r="H84" s="7"/>
      <c r="I84" s="7"/>
      <c r="J84" s="21"/>
      <c r="K84" s="47"/>
      <c r="L84" s="7"/>
      <c r="M84" s="7"/>
      <c r="N84" s="7"/>
      <c r="O84" s="7"/>
      <c r="P84" s="7"/>
      <c r="Q84" s="7"/>
    </row>
    <row r="85" spans="2:17" customFormat="1" ht="15" customHeight="1" x14ac:dyDescent="0.35">
      <c r="B85" s="3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2:17" customFormat="1" ht="15" customHeight="1" x14ac:dyDescent="0.35">
      <c r="B86" s="3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2:17" customFormat="1" ht="15" customHeight="1" x14ac:dyDescent="0.35">
      <c r="B87" s="30" t="s">
        <v>304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2:17" customFormat="1" ht="15" customHeight="1" x14ac:dyDescent="0.35">
      <c r="B88" s="31"/>
      <c r="C88" s="23" t="s">
        <v>4</v>
      </c>
      <c r="D88" s="23" t="s">
        <v>5</v>
      </c>
      <c r="E88" s="23" t="s">
        <v>341</v>
      </c>
      <c r="F88" s="23" t="s">
        <v>6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2:17" customFormat="1" ht="15" customHeight="1" x14ac:dyDescent="0.35">
      <c r="B89" s="33" t="s">
        <v>25</v>
      </c>
      <c r="C89" s="25">
        <v>13346</v>
      </c>
      <c r="D89" s="25">
        <v>15583</v>
      </c>
      <c r="E89" s="25">
        <v>1</v>
      </c>
      <c r="F89" s="25">
        <v>28930</v>
      </c>
      <c r="G89" s="10"/>
      <c r="H89" s="10"/>
      <c r="I89" s="10"/>
      <c r="J89" s="7"/>
      <c r="K89" s="7"/>
      <c r="L89" s="7"/>
      <c r="M89" s="7"/>
      <c r="N89" s="7"/>
      <c r="O89" s="7"/>
      <c r="P89" s="7"/>
      <c r="Q89" s="7"/>
    </row>
    <row r="90" spans="2:17" customFormat="1" ht="15" customHeight="1" x14ac:dyDescent="0.35">
      <c r="B90" s="33" t="s">
        <v>100</v>
      </c>
      <c r="C90" s="25">
        <v>9461</v>
      </c>
      <c r="D90" s="25">
        <v>10979</v>
      </c>
      <c r="E90" s="25">
        <v>0</v>
      </c>
      <c r="F90" s="25">
        <v>20440</v>
      </c>
      <c r="G90" s="10"/>
      <c r="H90" s="10"/>
      <c r="I90" s="10"/>
      <c r="J90" s="7"/>
      <c r="K90" s="7"/>
      <c r="L90" s="7"/>
      <c r="M90" s="7"/>
      <c r="N90" s="7"/>
      <c r="O90" s="7"/>
      <c r="P90" s="7"/>
      <c r="Q90" s="7"/>
    </row>
    <row r="91" spans="2:17" customFormat="1" ht="15" customHeight="1" x14ac:dyDescent="0.35">
      <c r="B91" s="33" t="s">
        <v>101</v>
      </c>
      <c r="C91" s="25">
        <v>5442</v>
      </c>
      <c r="D91" s="25">
        <v>5968</v>
      </c>
      <c r="E91" s="25">
        <v>0</v>
      </c>
      <c r="F91" s="25">
        <v>11410</v>
      </c>
      <c r="G91" s="10"/>
      <c r="H91" s="10"/>
      <c r="I91" s="10"/>
      <c r="J91" s="7"/>
      <c r="K91" s="7"/>
      <c r="L91" s="7"/>
      <c r="M91" s="7"/>
      <c r="N91" s="7"/>
      <c r="O91" s="7"/>
      <c r="P91" s="7"/>
      <c r="Q91" s="7"/>
    </row>
    <row r="92" spans="2:17" customFormat="1" ht="15" customHeight="1" x14ac:dyDescent="0.35">
      <c r="B92" s="33" t="s">
        <v>28</v>
      </c>
      <c r="C92" s="25">
        <v>14316</v>
      </c>
      <c r="D92" s="25">
        <v>17227</v>
      </c>
      <c r="E92" s="25">
        <v>0</v>
      </c>
      <c r="F92" s="25">
        <v>31543</v>
      </c>
      <c r="G92" s="10"/>
      <c r="H92" s="10"/>
      <c r="I92" s="10"/>
      <c r="J92" s="7"/>
      <c r="K92" s="7"/>
      <c r="L92" s="7"/>
      <c r="M92" s="7"/>
      <c r="N92" s="7"/>
      <c r="O92" s="7"/>
      <c r="P92" s="7"/>
      <c r="Q92" s="7"/>
    </row>
    <row r="93" spans="2:17" customFormat="1" ht="15" customHeight="1" x14ac:dyDescent="0.35">
      <c r="B93" s="32" t="s">
        <v>6</v>
      </c>
      <c r="C93" s="94">
        <v>42565</v>
      </c>
      <c r="D93" s="94">
        <v>49757</v>
      </c>
      <c r="E93" s="94">
        <v>1</v>
      </c>
      <c r="F93" s="94">
        <v>92323</v>
      </c>
      <c r="G93" s="10"/>
      <c r="H93" s="10"/>
      <c r="I93" s="10"/>
      <c r="J93" s="7"/>
      <c r="K93" s="7"/>
      <c r="L93" s="7"/>
      <c r="M93" s="7"/>
      <c r="N93" s="7"/>
      <c r="O93" s="7"/>
      <c r="P93" s="7"/>
      <c r="Q93" s="7"/>
    </row>
    <row r="94" spans="2:17" customFormat="1" ht="15" customHeight="1" x14ac:dyDescent="0.35">
      <c r="B94" s="48" t="s">
        <v>159</v>
      </c>
      <c r="C94" s="7"/>
      <c r="D94" s="7"/>
      <c r="E94" s="7"/>
      <c r="F94" s="7"/>
      <c r="G94" s="20"/>
      <c r="H94" s="20"/>
      <c r="I94" s="20"/>
      <c r="J94" s="7"/>
      <c r="K94" s="7"/>
      <c r="L94" s="7"/>
      <c r="M94" s="7"/>
      <c r="N94" s="7"/>
      <c r="O94" s="7"/>
      <c r="P94" s="7"/>
      <c r="Q94" s="7"/>
    </row>
    <row r="95" spans="2:17" customFormat="1" ht="15" customHeight="1" x14ac:dyDescent="0.35">
      <c r="B95" s="3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2:17" customFormat="1" ht="15" customHeight="1" x14ac:dyDescent="0.35">
      <c r="B96" s="3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2:17" customFormat="1" ht="15" customHeight="1" x14ac:dyDescent="0.35">
      <c r="B97" s="37" t="s">
        <v>107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2:17" customFormat="1" ht="15" customHeight="1" x14ac:dyDescent="0.35">
      <c r="B98" s="29" t="s">
        <v>98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2:17" customFormat="1" ht="15" customHeight="1" x14ac:dyDescent="0.35">
      <c r="B99" s="36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2:17" customFormat="1" ht="15" customHeight="1" x14ac:dyDescent="0.35">
      <c r="B100" s="36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2:17" customFormat="1" ht="15" customHeight="1" x14ac:dyDescent="0.35">
      <c r="B101" s="34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2:17" customFormat="1" ht="15" customHeight="1" x14ac:dyDescent="0.35">
      <c r="B102" s="34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2:17" customFormat="1" ht="15" customHeight="1" x14ac:dyDescent="0.35">
      <c r="B103" s="34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2:17" customFormat="1" ht="15" customHeight="1" x14ac:dyDescent="0.35">
      <c r="B104" s="3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2:17" customFormat="1" ht="15" customHeight="1" x14ac:dyDescent="0.35">
      <c r="B105" s="3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2:17" customFormat="1" ht="15" customHeight="1" x14ac:dyDescent="0.35">
      <c r="B106" s="34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2:17" customFormat="1" ht="15" customHeight="1" x14ac:dyDescent="0.35">
      <c r="B107" s="34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2:17" customFormat="1" ht="15" customHeight="1" x14ac:dyDescent="0.35">
      <c r="B108" s="34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2:17" customFormat="1" ht="15" customHeight="1" x14ac:dyDescent="0.35">
      <c r="B109" s="34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2:17" customFormat="1" ht="15" customHeight="1" x14ac:dyDescent="0.35">
      <c r="B110" s="34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2:17" customFormat="1" ht="15" customHeight="1" x14ac:dyDescent="0.35">
      <c r="B111" s="34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2:17" customFormat="1" ht="15" customHeight="1" x14ac:dyDescent="0.35">
      <c r="B112" s="3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2:17" customFormat="1" ht="15" customHeight="1" x14ac:dyDescent="0.35">
      <c r="B113" s="3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2:17" customFormat="1" ht="15" customHeight="1" x14ac:dyDescent="0.35">
      <c r="B114" s="3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2:17" customFormat="1" ht="15" customHeight="1" x14ac:dyDescent="0.35">
      <c r="B115" s="34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2:17" customFormat="1" ht="15" customHeight="1" x14ac:dyDescent="0.35">
      <c r="B116" s="34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2:17" customFormat="1" ht="15" customHeight="1" x14ac:dyDescent="0.35">
      <c r="B117" s="34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2:17" customFormat="1" ht="15" customHeight="1" x14ac:dyDescent="0.35">
      <c r="B118" s="34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2:17" customFormat="1" ht="15" customHeight="1" x14ac:dyDescent="0.35">
      <c r="B119" s="34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2:17" customFormat="1" ht="15" customHeight="1" x14ac:dyDescent="0.35">
      <c r="B120" s="34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2:17" customFormat="1" ht="15" customHeight="1" x14ac:dyDescent="0.35">
      <c r="B121" s="34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2:17" customFormat="1" ht="15" customHeight="1" x14ac:dyDescent="0.35">
      <c r="B122" s="3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2:17" customFormat="1" ht="15" customHeight="1" x14ac:dyDescent="0.35">
      <c r="B123" s="34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2:17" customFormat="1" ht="15" customHeight="1" x14ac:dyDescent="0.35">
      <c r="B124" s="3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2:17" customFormat="1" ht="15" customHeight="1" x14ac:dyDescent="0.35">
      <c r="B125" s="34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2:17" customFormat="1" ht="15" customHeight="1" x14ac:dyDescent="0.35">
      <c r="B126" s="34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2:17" customFormat="1" ht="15" customHeight="1" x14ac:dyDescent="0.35">
      <c r="B127" s="34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2:17" customFormat="1" ht="15" customHeight="1" x14ac:dyDescent="0.35">
      <c r="B128" s="3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2:17" customFormat="1" ht="15" customHeight="1" x14ac:dyDescent="0.35">
      <c r="B129" s="34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2:17" customFormat="1" ht="15" customHeight="1" x14ac:dyDescent="0.35">
      <c r="B130" s="34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2:17" customFormat="1" ht="15" customHeight="1" x14ac:dyDescent="0.35">
      <c r="B131" s="34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2:17" customFormat="1" ht="15" customHeight="1" x14ac:dyDescent="0.35">
      <c r="B132" s="34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2:17" customFormat="1" ht="15" customHeight="1" x14ac:dyDescent="0.35">
      <c r="B133" s="3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2:17" customFormat="1" ht="15" customHeight="1" x14ac:dyDescent="0.35">
      <c r="B134" s="3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2:17" customFormat="1" ht="15" customHeight="1" x14ac:dyDescent="0.35">
      <c r="B135" s="34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2:17" customFormat="1" ht="15" customHeight="1" x14ac:dyDescent="0.35">
      <c r="B136" s="3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2:17" customFormat="1" ht="15" customHeight="1" x14ac:dyDescent="0.35">
      <c r="B137" s="34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2:17" customFormat="1" ht="15" customHeight="1" x14ac:dyDescent="0.35">
      <c r="B138" s="34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2:17" customFormat="1" ht="15" customHeight="1" x14ac:dyDescent="0.35">
      <c r="B139" s="34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2:17" customFormat="1" ht="15" customHeight="1" x14ac:dyDescent="0.35">
      <c r="B140" s="34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2:17" customFormat="1" ht="15" customHeight="1" x14ac:dyDescent="0.35">
      <c r="B141" s="34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2:17" customFormat="1" ht="15" customHeight="1" x14ac:dyDescent="0.35">
      <c r="B142" s="34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2:17" customFormat="1" ht="15" customHeight="1" x14ac:dyDescent="0.35">
      <c r="B143" s="34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2:17" customFormat="1" ht="15" customHeight="1" x14ac:dyDescent="0.35">
      <c r="B144" s="3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2:17" customFormat="1" ht="15" customHeight="1" x14ac:dyDescent="0.35">
      <c r="B145" s="34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2:17" customFormat="1" ht="15" customHeight="1" x14ac:dyDescent="0.35">
      <c r="B146" s="34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2:17" customFormat="1" ht="15" customHeight="1" x14ac:dyDescent="0.35">
      <c r="B147" s="34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2:17" customFormat="1" ht="15" customHeight="1" x14ac:dyDescent="0.35">
      <c r="B148" s="34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2:17" customFormat="1" ht="15" customHeight="1" x14ac:dyDescent="0.35">
      <c r="B149" s="34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2:17" customFormat="1" ht="15" customHeight="1" x14ac:dyDescent="0.35">
      <c r="B150" s="3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2:17" customFormat="1" ht="15" customHeight="1" x14ac:dyDescent="0.35">
      <c r="B151" s="34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2:17" customFormat="1" ht="15" customHeight="1" x14ac:dyDescent="0.35">
      <c r="B152" s="34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2:17" customFormat="1" ht="15" customHeight="1" x14ac:dyDescent="0.35">
      <c r="B153" s="34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2:17" customFormat="1" ht="15" customHeight="1" x14ac:dyDescent="0.35">
      <c r="B154" s="34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2:17" customFormat="1" ht="15" customHeight="1" x14ac:dyDescent="0.35">
      <c r="B155" s="34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2:17" customFormat="1" ht="15" customHeight="1" x14ac:dyDescent="0.35">
      <c r="B156" s="34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2:17" customFormat="1" ht="15" customHeight="1" x14ac:dyDescent="0.35">
      <c r="B157" s="34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2:17" customFormat="1" ht="15" customHeight="1" x14ac:dyDescent="0.35">
      <c r="B158" s="34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2:17" customFormat="1" ht="15" customHeight="1" x14ac:dyDescent="0.35">
      <c r="B159" s="34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2:17" customFormat="1" ht="15" customHeight="1" x14ac:dyDescent="0.35">
      <c r="B160" s="34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2:17" customFormat="1" ht="15" customHeight="1" x14ac:dyDescent="0.35">
      <c r="B161" s="34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2:17" customFormat="1" ht="15" customHeight="1" x14ac:dyDescent="0.35">
      <c r="B162" s="34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2:17" customFormat="1" ht="15" customHeight="1" x14ac:dyDescent="0.35">
      <c r="B163" s="34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2:17" customFormat="1" ht="15" customHeight="1" x14ac:dyDescent="0.35">
      <c r="B164" s="34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2:17" customFormat="1" ht="15" customHeight="1" x14ac:dyDescent="0.35">
      <c r="B165" s="34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2:17" customFormat="1" ht="15" customHeight="1" x14ac:dyDescent="0.35">
      <c r="B166" s="34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2:17" customFormat="1" ht="15" customHeight="1" x14ac:dyDescent="0.35">
      <c r="B167" s="34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2:17" customFormat="1" ht="15" customHeight="1" x14ac:dyDescent="0.35">
      <c r="B168" s="34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2:17" customFormat="1" ht="15" customHeight="1" x14ac:dyDescent="0.35">
      <c r="B169" s="34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2:17" customFormat="1" ht="15" customHeight="1" x14ac:dyDescent="0.35">
      <c r="B170" s="34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2:17" customFormat="1" ht="15" customHeight="1" x14ac:dyDescent="0.35">
      <c r="B171" s="34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2:17" customFormat="1" ht="15" customHeight="1" x14ac:dyDescent="0.35">
      <c r="B172" s="34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2:17" customFormat="1" ht="15" customHeight="1" x14ac:dyDescent="0.35">
      <c r="B173" s="34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2:17" customFormat="1" ht="15" customHeight="1" x14ac:dyDescent="0.35">
      <c r="B174" s="34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2:17" customFormat="1" ht="15" customHeight="1" x14ac:dyDescent="0.35">
      <c r="B175" s="34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2:17" customFormat="1" ht="15" customHeight="1" x14ac:dyDescent="0.35">
      <c r="B176" s="34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2:17" customFormat="1" ht="15" customHeight="1" x14ac:dyDescent="0.35">
      <c r="B177" s="34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2:17" customFormat="1" ht="15" customHeight="1" x14ac:dyDescent="0.35">
      <c r="B178" s="34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2:17" customFormat="1" ht="15" customHeight="1" x14ac:dyDescent="0.35">
      <c r="B179" s="34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2:17" customFormat="1" ht="15" customHeight="1" x14ac:dyDescent="0.35">
      <c r="B180" s="34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2:17" customFormat="1" ht="15" customHeight="1" x14ac:dyDescent="0.35">
      <c r="B181" s="34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2:17" customFormat="1" ht="15" customHeight="1" x14ac:dyDescent="0.35">
      <c r="B182" s="34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2:17" customFormat="1" ht="15" customHeight="1" x14ac:dyDescent="0.35">
      <c r="B183" s="34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2:17" customFormat="1" ht="15" customHeight="1" x14ac:dyDescent="0.35">
      <c r="B184" s="34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2:17" customFormat="1" ht="15" customHeight="1" x14ac:dyDescent="0.35">
      <c r="B185" s="34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2:17" customFormat="1" ht="15" customHeight="1" x14ac:dyDescent="0.35">
      <c r="B186" s="34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2:17" customFormat="1" ht="15" customHeight="1" x14ac:dyDescent="0.35">
      <c r="B187" s="34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2:17" customFormat="1" ht="15" customHeight="1" x14ac:dyDescent="0.35">
      <c r="B188" s="34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2:17" customFormat="1" ht="15" customHeight="1" x14ac:dyDescent="0.35">
      <c r="B189" s="34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2:17" customFormat="1" ht="15" customHeight="1" x14ac:dyDescent="0.35">
      <c r="B190" s="34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2:17" customFormat="1" ht="15" customHeight="1" x14ac:dyDescent="0.35">
      <c r="B191" s="34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2:17" customFormat="1" ht="15" customHeight="1" x14ac:dyDescent="0.35">
      <c r="B192" s="34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customFormat="1" ht="15" customHeight="1" x14ac:dyDescent="0.35">
      <c r="B193" s="34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" customHeight="1" x14ac:dyDescent="0.35">
      <c r="A194" s="17"/>
      <c r="B194" s="43"/>
      <c r="C194" s="18"/>
      <c r="D194" s="18"/>
      <c r="E194" s="18"/>
      <c r="F194" s="18"/>
      <c r="G194" s="18"/>
      <c r="H194" s="18"/>
      <c r="I194" s="18"/>
      <c r="J194" s="7"/>
      <c r="K194" s="7"/>
      <c r="L194" s="3"/>
      <c r="M194" s="3"/>
      <c r="N194" s="3"/>
      <c r="O194" s="3"/>
      <c r="P194" s="3"/>
      <c r="Q194" s="3"/>
    </row>
    <row r="195" spans="1:17" ht="15" customHeight="1" x14ac:dyDescent="0.3">
      <c r="A195" s="17"/>
      <c r="B195" s="43"/>
      <c r="C195" s="18"/>
      <c r="D195" s="18"/>
      <c r="E195" s="18"/>
      <c r="F195" s="18"/>
      <c r="G195" s="18"/>
      <c r="H195" s="18"/>
      <c r="I195" s="18"/>
      <c r="J195" s="18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17"/>
      <c r="B196" s="43"/>
      <c r="C196" s="18"/>
      <c r="D196" s="18"/>
      <c r="E196" s="18"/>
      <c r="F196" s="18"/>
      <c r="G196" s="18"/>
      <c r="H196" s="18"/>
      <c r="I196" s="18"/>
      <c r="J196" s="18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17"/>
      <c r="B197" s="43"/>
      <c r="C197" s="18"/>
      <c r="D197" s="18"/>
      <c r="E197" s="18"/>
      <c r="F197" s="18"/>
      <c r="G197" s="18"/>
      <c r="H197" s="18"/>
      <c r="I197" s="18"/>
      <c r="J197" s="18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17"/>
      <c r="B198" s="43"/>
      <c r="C198" s="18"/>
      <c r="D198" s="18"/>
      <c r="E198" s="18"/>
      <c r="F198" s="18"/>
      <c r="G198" s="18"/>
      <c r="H198" s="18"/>
      <c r="I198" s="18"/>
      <c r="J198" s="18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17"/>
      <c r="B199" s="43"/>
      <c r="C199" s="18"/>
      <c r="D199" s="18"/>
      <c r="E199" s="18"/>
      <c r="F199" s="18"/>
      <c r="G199" s="18"/>
      <c r="H199" s="18"/>
      <c r="I199" s="18"/>
      <c r="J199" s="18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17"/>
      <c r="B200" s="43"/>
      <c r="C200" s="18"/>
      <c r="D200" s="18"/>
      <c r="E200" s="18"/>
      <c r="F200" s="18"/>
      <c r="G200" s="18"/>
      <c r="H200" s="18"/>
      <c r="I200" s="18"/>
      <c r="J200" s="18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17"/>
      <c r="B201" s="43"/>
      <c r="C201" s="18"/>
      <c r="D201" s="18"/>
      <c r="E201" s="18"/>
      <c r="F201" s="18"/>
      <c r="G201" s="18"/>
      <c r="H201" s="18"/>
      <c r="I201" s="18"/>
      <c r="J201" s="18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17"/>
      <c r="B202" s="43"/>
      <c r="C202" s="18"/>
      <c r="D202" s="18"/>
      <c r="E202" s="18"/>
      <c r="F202" s="18"/>
      <c r="G202" s="18"/>
      <c r="H202" s="18"/>
      <c r="I202" s="18"/>
      <c r="J202" s="18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17"/>
      <c r="B203" s="43"/>
      <c r="C203" s="18"/>
      <c r="D203" s="18"/>
      <c r="E203" s="18"/>
      <c r="F203" s="18"/>
      <c r="G203" s="18"/>
      <c r="H203" s="18"/>
      <c r="I203" s="18"/>
      <c r="J203" s="18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17"/>
      <c r="B204" s="43"/>
      <c r="C204" s="18"/>
      <c r="D204" s="18"/>
      <c r="E204" s="18"/>
      <c r="F204" s="18"/>
      <c r="G204" s="18"/>
      <c r="H204" s="18"/>
      <c r="I204" s="18"/>
      <c r="J204" s="18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17"/>
      <c r="B205" s="43"/>
      <c r="C205" s="18"/>
      <c r="D205" s="18"/>
      <c r="E205" s="18"/>
      <c r="F205" s="18"/>
      <c r="G205" s="18"/>
      <c r="H205" s="18"/>
      <c r="I205" s="18"/>
      <c r="J205" s="18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17"/>
      <c r="B206" s="43"/>
      <c r="C206" s="18"/>
      <c r="D206" s="18"/>
      <c r="E206" s="18"/>
      <c r="F206" s="18"/>
      <c r="G206" s="18"/>
      <c r="H206" s="18"/>
      <c r="I206" s="18"/>
      <c r="J206" s="18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17"/>
      <c r="B207" s="43"/>
      <c r="C207" s="18"/>
      <c r="D207" s="18"/>
      <c r="E207" s="18"/>
      <c r="F207" s="18"/>
      <c r="G207" s="18"/>
      <c r="H207" s="18"/>
      <c r="I207" s="18"/>
      <c r="J207" s="18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17"/>
      <c r="B208" s="43"/>
      <c r="C208" s="18"/>
      <c r="D208" s="18"/>
      <c r="E208" s="18"/>
      <c r="F208" s="18"/>
      <c r="G208" s="18"/>
      <c r="H208" s="18"/>
      <c r="I208" s="18"/>
      <c r="J208" s="18"/>
      <c r="K208" s="3"/>
      <c r="L208" s="3"/>
      <c r="M208" s="3"/>
      <c r="N208" s="3"/>
      <c r="O208" s="3"/>
      <c r="P208" s="3"/>
      <c r="Q208" s="3"/>
    </row>
    <row r="209" spans="2:17" ht="15" customHeight="1" x14ac:dyDescent="0.3">
      <c r="B209" s="28"/>
      <c r="C209" s="3"/>
      <c r="D209" s="3"/>
      <c r="E209" s="3"/>
      <c r="F209" s="3"/>
      <c r="G209" s="3"/>
      <c r="H209" s="3"/>
      <c r="I209" s="3"/>
      <c r="J209" s="18"/>
      <c r="K209" s="3"/>
      <c r="L209" s="3"/>
      <c r="M209" s="3"/>
      <c r="N209" s="3"/>
      <c r="O209" s="3"/>
      <c r="P209" s="3"/>
      <c r="Q209" s="3"/>
    </row>
    <row r="210" spans="2:17" ht="15" customHeight="1" x14ac:dyDescent="0.3"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2:17" ht="15" customHeight="1" x14ac:dyDescent="0.3"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2:17" ht="15" customHeight="1" x14ac:dyDescent="0.3"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2:17" ht="15" customHeight="1" x14ac:dyDescent="0.3"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ht="15" customHeight="1" x14ac:dyDescent="0.3"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2:17" ht="15" customHeight="1" x14ac:dyDescent="0.3"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2:17" ht="15" customHeight="1" x14ac:dyDescent="0.3"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2:17" ht="15" customHeight="1" x14ac:dyDescent="0.3"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2:17" ht="15" customHeight="1" x14ac:dyDescent="0.3"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2:17" ht="15" customHeight="1" x14ac:dyDescent="0.3"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2:17" ht="15" customHeight="1" x14ac:dyDescent="0.3"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2:17" ht="15" customHeight="1" x14ac:dyDescent="0.3"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2:17" ht="15" customHeight="1" x14ac:dyDescent="0.3"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2:17" ht="15" customHeight="1" x14ac:dyDescent="0.3"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2:17" ht="15" customHeight="1" x14ac:dyDescent="0.3"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2:17" ht="15" customHeight="1" x14ac:dyDescent="0.3"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2:17" ht="15" customHeight="1" x14ac:dyDescent="0.3"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2:17" ht="15" customHeight="1" x14ac:dyDescent="0.3"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2:17" ht="15" customHeight="1" x14ac:dyDescent="0.3"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2:17" ht="15" customHeight="1" x14ac:dyDescent="0.3"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2:17" ht="15" customHeight="1" x14ac:dyDescent="0.3"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2:17" ht="15" customHeight="1" x14ac:dyDescent="0.3"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2:17" ht="15" customHeight="1" x14ac:dyDescent="0.3"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2:17" ht="15" customHeight="1" x14ac:dyDescent="0.3"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2:17" ht="15" customHeight="1" x14ac:dyDescent="0.3"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2:17" ht="15" customHeight="1" x14ac:dyDescent="0.3"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2:17" ht="15" customHeight="1" x14ac:dyDescent="0.3"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2:17" ht="15" customHeight="1" x14ac:dyDescent="0.3"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2:17" ht="15" customHeight="1" x14ac:dyDescent="0.3"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2:17" ht="15" customHeight="1" x14ac:dyDescent="0.3"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2:17" ht="15" customHeight="1" x14ac:dyDescent="0.3"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2:17" ht="15" customHeight="1" x14ac:dyDescent="0.3"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2:17" ht="15" customHeight="1" x14ac:dyDescent="0.3"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2:17" ht="15" customHeight="1" x14ac:dyDescent="0.3"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2:17" ht="15" customHeight="1" x14ac:dyDescent="0.3"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ht="15" customHeight="1" x14ac:dyDescent="0.3"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ht="15" customHeight="1" x14ac:dyDescent="0.3"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2:17" ht="15" customHeight="1" x14ac:dyDescent="0.3"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 ht="15" customHeight="1" x14ac:dyDescent="0.3"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2:17" ht="15" customHeight="1" x14ac:dyDescent="0.3"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2:17" ht="15" customHeight="1" x14ac:dyDescent="0.3"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2:17" ht="15" customHeight="1" x14ac:dyDescent="0.3"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2:17" ht="15" customHeight="1" x14ac:dyDescent="0.3"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2:17" ht="15" customHeight="1" x14ac:dyDescent="0.3"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2:17" ht="15" customHeight="1" x14ac:dyDescent="0.3"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2:17" ht="15" customHeight="1" x14ac:dyDescent="0.3"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2:17" ht="15" customHeight="1" x14ac:dyDescent="0.3"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2:17" ht="15" customHeight="1" x14ac:dyDescent="0.3"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2:17" ht="15" customHeight="1" x14ac:dyDescent="0.3"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2:17" ht="15" customHeight="1" x14ac:dyDescent="0.3"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2:17" ht="15" customHeight="1" x14ac:dyDescent="0.3"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2:17" ht="15" customHeight="1" x14ac:dyDescent="0.3"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2:17" ht="15" customHeight="1" x14ac:dyDescent="0.3"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2:17" ht="15" customHeight="1" x14ac:dyDescent="0.3">
      <c r="J263" s="3"/>
      <c r="K263" s="3"/>
    </row>
    <row r="264" spans="2:17" ht="15" customHeight="1" x14ac:dyDescent="0.3"/>
    <row r="265" spans="2:17" ht="15" customHeight="1" x14ac:dyDescent="0.3"/>
  </sheetData>
  <conditionalFormatting sqref="M67:M8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B98" location="Índice!C4" display="Volver al índice" xr:uid="{00000000-0004-0000-0100-000000000000}"/>
    <hyperlink ref="B3" location="Índice!C4" display="Volver al índice" xr:uid="{00000000-0004-0000-0100-000001000000}"/>
  </hyperlink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260"/>
  <sheetViews>
    <sheetView showGridLines="0" zoomScale="90" zoomScaleNormal="90" workbookViewId="0">
      <pane ySplit="3" topLeftCell="A4" activePane="bottomLeft" state="frozenSplit"/>
      <selection pane="bottomLeft" activeCell="B4" sqref="B4"/>
    </sheetView>
  </sheetViews>
  <sheetFormatPr baseColWidth="10" defaultColWidth="11.453125" defaultRowHeight="13" x14ac:dyDescent="0.35"/>
  <cols>
    <col min="1" max="1" width="2.7265625" style="52" customWidth="1"/>
    <col min="2" max="2" width="28.26953125" style="73" customWidth="1"/>
    <col min="3" max="12" width="17.26953125" style="52" customWidth="1"/>
    <col min="13" max="16384" width="11.453125" style="52"/>
  </cols>
  <sheetData>
    <row r="1" spans="2:22" ht="21" x14ac:dyDescent="0.35">
      <c r="B1" s="50" t="s">
        <v>271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2:22" ht="15" customHeight="1" x14ac:dyDescent="0.35">
      <c r="B2" s="53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2:22" s="56" customFormat="1" ht="15" customHeight="1" x14ac:dyDescent="0.35">
      <c r="B3" s="54" t="s">
        <v>98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2:22" s="56" customFormat="1" ht="15" customHeight="1" x14ac:dyDescent="0.35">
      <c r="B4" s="57"/>
      <c r="C4" s="58"/>
      <c r="D4" s="58"/>
      <c r="E4" s="58"/>
      <c r="F4" s="58"/>
      <c r="G4" s="58"/>
      <c r="H4" s="58"/>
      <c r="I4" s="58"/>
      <c r="J4" s="58"/>
      <c r="K4" s="58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</row>
    <row r="5" spans="2:22" s="56" customFormat="1" ht="15" customHeight="1" x14ac:dyDescent="0.35">
      <c r="B5" s="59" t="s">
        <v>305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2:22" s="56" customFormat="1" ht="26" x14ac:dyDescent="0.35">
      <c r="B6" s="31" t="s">
        <v>124</v>
      </c>
      <c r="C6" s="23" t="s">
        <v>21</v>
      </c>
      <c r="D6" s="23" t="s">
        <v>22</v>
      </c>
      <c r="E6" s="23" t="s">
        <v>109</v>
      </c>
      <c r="F6" s="27" t="s">
        <v>23</v>
      </c>
      <c r="G6" s="23" t="s">
        <v>24</v>
      </c>
      <c r="H6" s="23" t="s">
        <v>39</v>
      </c>
      <c r="I6" s="23" t="s">
        <v>40</v>
      </c>
      <c r="J6" s="23" t="s">
        <v>153</v>
      </c>
      <c r="K6" s="27" t="s">
        <v>14</v>
      </c>
      <c r="L6" s="23" t="s">
        <v>6</v>
      </c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2:22" s="56" customFormat="1" ht="15" customHeight="1" x14ac:dyDescent="0.35">
      <c r="B7" s="44" t="s">
        <v>36</v>
      </c>
      <c r="C7" s="62">
        <v>5909</v>
      </c>
      <c r="D7" s="62">
        <v>15781</v>
      </c>
      <c r="E7" s="62">
        <v>2872</v>
      </c>
      <c r="F7" s="62">
        <v>13791</v>
      </c>
      <c r="G7" s="62">
        <v>2641</v>
      </c>
      <c r="H7" s="62">
        <v>1260</v>
      </c>
      <c r="I7" s="62">
        <v>41</v>
      </c>
      <c r="J7" s="62">
        <v>138</v>
      </c>
      <c r="K7" s="62">
        <v>132</v>
      </c>
      <c r="L7" s="64">
        <v>42565</v>
      </c>
      <c r="M7" s="55"/>
      <c r="N7" s="55"/>
      <c r="O7" s="55"/>
      <c r="P7" s="55"/>
      <c r="Q7" s="55"/>
      <c r="R7" s="55"/>
      <c r="S7" s="55"/>
      <c r="T7" s="55"/>
      <c r="U7" s="55"/>
      <c r="V7" s="55"/>
    </row>
    <row r="8" spans="2:22" s="56" customFormat="1" ht="15" customHeight="1" x14ac:dyDescent="0.35">
      <c r="B8" s="44" t="s">
        <v>37</v>
      </c>
      <c r="C8" s="62">
        <v>10180</v>
      </c>
      <c r="D8" s="62">
        <v>16372</v>
      </c>
      <c r="E8" s="62">
        <v>3740</v>
      </c>
      <c r="F8" s="62">
        <v>14775</v>
      </c>
      <c r="G8" s="62">
        <v>2898</v>
      </c>
      <c r="H8" s="62">
        <v>1498</v>
      </c>
      <c r="I8" s="62">
        <v>58</v>
      </c>
      <c r="J8" s="62">
        <v>121</v>
      </c>
      <c r="K8" s="62">
        <v>115</v>
      </c>
      <c r="L8" s="64">
        <v>49757</v>
      </c>
      <c r="M8" s="55"/>
      <c r="N8" s="55"/>
      <c r="O8" s="55"/>
      <c r="P8" s="55"/>
      <c r="Q8" s="55"/>
      <c r="R8" s="55"/>
      <c r="S8" s="55"/>
      <c r="T8" s="55"/>
      <c r="U8" s="55"/>
      <c r="V8" s="55"/>
    </row>
    <row r="9" spans="2:22" s="56" customFormat="1" ht="15" customHeight="1" x14ac:dyDescent="0.35">
      <c r="B9" s="44" t="s">
        <v>341</v>
      </c>
      <c r="C9" s="62">
        <v>0</v>
      </c>
      <c r="D9" s="62">
        <v>0</v>
      </c>
      <c r="E9" s="62">
        <v>0</v>
      </c>
      <c r="F9" s="62">
        <v>1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4">
        <v>1</v>
      </c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2:22" s="56" customFormat="1" ht="15" customHeight="1" x14ac:dyDescent="0.35">
      <c r="B10" s="60" t="s">
        <v>6</v>
      </c>
      <c r="C10" s="64">
        <v>16089</v>
      </c>
      <c r="D10" s="64">
        <v>32153</v>
      </c>
      <c r="E10" s="64">
        <v>6612</v>
      </c>
      <c r="F10" s="64">
        <v>28567</v>
      </c>
      <c r="G10" s="64">
        <v>5539</v>
      </c>
      <c r="H10" s="64">
        <v>2758</v>
      </c>
      <c r="I10" s="64">
        <v>99</v>
      </c>
      <c r="J10" s="64">
        <v>259</v>
      </c>
      <c r="K10" s="64">
        <v>247</v>
      </c>
      <c r="L10" s="64">
        <v>92323</v>
      </c>
      <c r="M10" s="55"/>
      <c r="N10" s="55"/>
      <c r="O10" s="55"/>
      <c r="P10" s="55"/>
      <c r="Q10" s="55"/>
      <c r="R10" s="55"/>
      <c r="S10" s="55"/>
      <c r="T10" s="55"/>
      <c r="U10" s="55"/>
      <c r="V10" s="55"/>
    </row>
    <row r="11" spans="2:22" s="56" customFormat="1" ht="15" customHeight="1" x14ac:dyDescent="0.35"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</row>
    <row r="12" spans="2:22" s="56" customFormat="1" ht="15" customHeight="1" x14ac:dyDescent="0.35"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</row>
    <row r="13" spans="2:22" s="56" customFormat="1" ht="15" customHeight="1" x14ac:dyDescent="0.35">
      <c r="B13" s="59" t="s">
        <v>306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2:22" s="56" customFormat="1" ht="25.5" customHeight="1" x14ac:dyDescent="0.35">
      <c r="B14" s="31" t="s">
        <v>108</v>
      </c>
      <c r="C14" s="23" t="s">
        <v>21</v>
      </c>
      <c r="D14" s="23" t="s">
        <v>22</v>
      </c>
      <c r="E14" s="23" t="s">
        <v>109</v>
      </c>
      <c r="F14" s="27" t="s">
        <v>23</v>
      </c>
      <c r="G14" s="23" t="s">
        <v>24</v>
      </c>
      <c r="H14" s="23" t="s">
        <v>39</v>
      </c>
      <c r="I14" s="23" t="s">
        <v>40</v>
      </c>
      <c r="J14" s="23" t="s">
        <v>153</v>
      </c>
      <c r="K14" s="27" t="s">
        <v>14</v>
      </c>
      <c r="L14" s="23" t="s">
        <v>6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</row>
    <row r="15" spans="2:22" s="56" customFormat="1" ht="15" customHeight="1" x14ac:dyDescent="0.35">
      <c r="B15" s="60" t="s">
        <v>8</v>
      </c>
      <c r="C15" s="61">
        <v>49.068369693579463</v>
      </c>
      <c r="D15" s="61">
        <v>45.98591111249339</v>
      </c>
      <c r="E15" s="61">
        <v>46.792196007259527</v>
      </c>
      <c r="F15" s="61">
        <v>42.041026359085656</v>
      </c>
      <c r="G15" s="61">
        <v>41.262321718721793</v>
      </c>
      <c r="H15" s="61">
        <v>42.047498187092096</v>
      </c>
      <c r="I15" s="61">
        <v>46.575757575757578</v>
      </c>
      <c r="J15" s="61">
        <v>42.942084942084939</v>
      </c>
      <c r="K15" s="61">
        <v>37.101214574898783</v>
      </c>
      <c r="L15" s="61">
        <v>44.927461196018328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</row>
    <row r="16" spans="2:22" s="56" customFormat="1" ht="15" customHeight="1" x14ac:dyDescent="0.35">
      <c r="B16" s="44" t="s">
        <v>9</v>
      </c>
      <c r="C16" s="62">
        <v>642</v>
      </c>
      <c r="D16" s="62">
        <v>4241</v>
      </c>
      <c r="E16" s="62">
        <v>655</v>
      </c>
      <c r="F16" s="62">
        <v>8909</v>
      </c>
      <c r="G16" s="62">
        <v>1744</v>
      </c>
      <c r="H16" s="62">
        <v>783</v>
      </c>
      <c r="I16" s="62">
        <v>20</v>
      </c>
      <c r="J16" s="62">
        <v>78</v>
      </c>
      <c r="K16" s="62">
        <v>121</v>
      </c>
      <c r="L16" s="64">
        <v>17193</v>
      </c>
      <c r="M16" s="55"/>
      <c r="N16" s="63"/>
      <c r="O16" s="55"/>
      <c r="P16" s="55"/>
      <c r="Q16" s="55"/>
      <c r="R16" s="55"/>
      <c r="S16" s="55"/>
      <c r="T16" s="55"/>
      <c r="U16" s="55"/>
      <c r="V16" s="55"/>
    </row>
    <row r="17" spans="2:22" s="56" customFormat="1" ht="15" customHeight="1" x14ac:dyDescent="0.35">
      <c r="B17" s="44" t="s">
        <v>10</v>
      </c>
      <c r="C17" s="62">
        <v>5632</v>
      </c>
      <c r="D17" s="62">
        <v>12176</v>
      </c>
      <c r="E17" s="62">
        <v>2772</v>
      </c>
      <c r="F17" s="62">
        <v>9622</v>
      </c>
      <c r="G17" s="62">
        <v>2000</v>
      </c>
      <c r="H17" s="62">
        <v>960</v>
      </c>
      <c r="I17" s="62">
        <v>24</v>
      </c>
      <c r="J17" s="62">
        <v>77</v>
      </c>
      <c r="K17" s="62">
        <v>55</v>
      </c>
      <c r="L17" s="64">
        <v>33318</v>
      </c>
      <c r="M17" s="55"/>
      <c r="N17" s="63"/>
      <c r="O17" s="55"/>
      <c r="P17" s="55"/>
      <c r="Q17" s="55"/>
      <c r="R17" s="55"/>
      <c r="S17" s="55"/>
      <c r="T17" s="55"/>
      <c r="U17" s="55"/>
      <c r="V17" s="55"/>
    </row>
    <row r="18" spans="2:22" s="56" customFormat="1" ht="15" customHeight="1" x14ac:dyDescent="0.35">
      <c r="B18" s="44" t="s">
        <v>11</v>
      </c>
      <c r="C18" s="62">
        <v>5498</v>
      </c>
      <c r="D18" s="62">
        <v>8834</v>
      </c>
      <c r="E18" s="62">
        <v>1546</v>
      </c>
      <c r="F18" s="62">
        <v>5561</v>
      </c>
      <c r="G18" s="62">
        <v>1060</v>
      </c>
      <c r="H18" s="62">
        <v>616</v>
      </c>
      <c r="I18" s="62">
        <v>31</v>
      </c>
      <c r="J18" s="62">
        <v>48</v>
      </c>
      <c r="K18" s="62">
        <v>35</v>
      </c>
      <c r="L18" s="64">
        <v>23229</v>
      </c>
      <c r="M18" s="55"/>
      <c r="N18" s="63"/>
      <c r="O18" s="55"/>
      <c r="P18" s="55"/>
      <c r="Q18" s="55"/>
      <c r="R18" s="55"/>
      <c r="S18" s="55"/>
      <c r="T18" s="55"/>
      <c r="U18" s="55"/>
      <c r="V18" s="55"/>
    </row>
    <row r="19" spans="2:22" s="56" customFormat="1" ht="15" customHeight="1" x14ac:dyDescent="0.35">
      <c r="B19" s="44" t="s">
        <v>12</v>
      </c>
      <c r="C19" s="62">
        <v>2833</v>
      </c>
      <c r="D19" s="62">
        <v>4877</v>
      </c>
      <c r="E19" s="62">
        <v>1059</v>
      </c>
      <c r="F19" s="62">
        <v>2823</v>
      </c>
      <c r="G19" s="62">
        <v>482</v>
      </c>
      <c r="H19" s="62">
        <v>308</v>
      </c>
      <c r="I19" s="62">
        <v>10</v>
      </c>
      <c r="J19" s="62">
        <v>38</v>
      </c>
      <c r="K19" s="62">
        <v>23</v>
      </c>
      <c r="L19" s="64">
        <v>12453</v>
      </c>
      <c r="M19" s="55"/>
      <c r="N19" s="63"/>
      <c r="O19" s="55"/>
      <c r="P19" s="55"/>
      <c r="Q19" s="55"/>
      <c r="R19" s="55"/>
      <c r="S19" s="55"/>
      <c r="T19" s="55"/>
      <c r="U19" s="55"/>
      <c r="V19" s="55"/>
    </row>
    <row r="20" spans="2:22" s="56" customFormat="1" ht="15" customHeight="1" x14ac:dyDescent="0.35">
      <c r="B20" s="44" t="s">
        <v>13</v>
      </c>
      <c r="C20" s="62">
        <v>1484</v>
      </c>
      <c r="D20" s="62">
        <v>2025</v>
      </c>
      <c r="E20" s="62">
        <v>580</v>
      </c>
      <c r="F20" s="62">
        <v>1652</v>
      </c>
      <c r="G20" s="62">
        <v>253</v>
      </c>
      <c r="H20" s="62">
        <v>91</v>
      </c>
      <c r="I20" s="62">
        <v>14</v>
      </c>
      <c r="J20" s="62">
        <v>18</v>
      </c>
      <c r="K20" s="62">
        <v>13</v>
      </c>
      <c r="L20" s="64">
        <v>6130</v>
      </c>
      <c r="M20" s="55"/>
      <c r="N20" s="63"/>
      <c r="O20" s="55"/>
      <c r="P20" s="55"/>
      <c r="Q20" s="55"/>
      <c r="R20" s="55"/>
      <c r="S20" s="55"/>
      <c r="T20" s="55"/>
      <c r="U20" s="55"/>
      <c r="V20" s="55"/>
    </row>
    <row r="21" spans="2:22" s="56" customFormat="1" ht="15" customHeight="1" x14ac:dyDescent="0.35">
      <c r="B21" s="60" t="s">
        <v>6</v>
      </c>
      <c r="C21" s="64">
        <v>16089</v>
      </c>
      <c r="D21" s="64">
        <v>32153</v>
      </c>
      <c r="E21" s="64">
        <v>6612</v>
      </c>
      <c r="F21" s="64">
        <v>28567</v>
      </c>
      <c r="G21" s="64">
        <v>5539</v>
      </c>
      <c r="H21" s="64">
        <v>2758</v>
      </c>
      <c r="I21" s="64">
        <v>99</v>
      </c>
      <c r="J21" s="64">
        <v>259</v>
      </c>
      <c r="K21" s="64">
        <v>247</v>
      </c>
      <c r="L21" s="64">
        <v>92323</v>
      </c>
      <c r="M21" s="55"/>
      <c r="N21" s="63"/>
      <c r="O21" s="55"/>
      <c r="P21" s="55"/>
      <c r="Q21" s="55"/>
      <c r="R21" s="55"/>
      <c r="S21" s="55"/>
      <c r="T21" s="55"/>
      <c r="U21" s="55"/>
      <c r="V21" s="55"/>
    </row>
    <row r="22" spans="2:22" s="56" customFormat="1" ht="15" customHeight="1" x14ac:dyDescent="0.35">
      <c r="B22" s="65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5"/>
      <c r="N22" s="63"/>
      <c r="O22" s="55"/>
      <c r="P22" s="55"/>
      <c r="Q22" s="55"/>
      <c r="R22" s="55"/>
      <c r="S22" s="55"/>
      <c r="T22" s="55"/>
      <c r="U22" s="55"/>
      <c r="V22" s="55"/>
    </row>
    <row r="23" spans="2:22" s="56" customFormat="1" ht="15" customHeight="1" x14ac:dyDescent="0.35">
      <c r="B23" s="65"/>
      <c r="C23" s="58"/>
      <c r="D23" s="58"/>
      <c r="E23" s="58"/>
      <c r="F23" s="58"/>
      <c r="G23" s="58"/>
      <c r="H23" s="58"/>
      <c r="I23" s="58"/>
      <c r="J23" s="58"/>
      <c r="K23" s="58"/>
      <c r="L23" s="55"/>
      <c r="M23" s="55"/>
      <c r="N23" s="63"/>
      <c r="O23" s="55"/>
      <c r="P23" s="55"/>
      <c r="Q23" s="55"/>
      <c r="R23" s="55"/>
      <c r="S23" s="55"/>
      <c r="T23" s="55"/>
      <c r="U23" s="55"/>
      <c r="V23" s="55"/>
    </row>
    <row r="24" spans="2:22" s="56" customFormat="1" ht="15" customHeight="1" x14ac:dyDescent="0.35">
      <c r="B24" s="59" t="s">
        <v>307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63"/>
      <c r="O24" s="55"/>
      <c r="P24" s="55"/>
      <c r="Q24" s="55"/>
      <c r="R24" s="55"/>
      <c r="S24" s="55"/>
      <c r="T24" s="55"/>
      <c r="U24" s="55"/>
      <c r="V24" s="55"/>
    </row>
    <row r="25" spans="2:22" s="56" customFormat="1" ht="26" x14ac:dyDescent="0.35">
      <c r="B25" s="31" t="s">
        <v>111</v>
      </c>
      <c r="C25" s="23" t="s">
        <v>21</v>
      </c>
      <c r="D25" s="23" t="s">
        <v>22</v>
      </c>
      <c r="E25" s="23" t="s">
        <v>109</v>
      </c>
      <c r="F25" s="27" t="s">
        <v>23</v>
      </c>
      <c r="G25" s="23" t="s">
        <v>24</v>
      </c>
      <c r="H25" s="23" t="s">
        <v>39</v>
      </c>
      <c r="I25" s="23" t="s">
        <v>40</v>
      </c>
      <c r="J25" s="23" t="s">
        <v>153</v>
      </c>
      <c r="K25" s="27" t="s">
        <v>14</v>
      </c>
      <c r="L25" s="23" t="s">
        <v>6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2:22" s="56" customFormat="1" ht="15" customHeight="1" x14ac:dyDescent="0.35">
      <c r="B26" s="44" t="s">
        <v>15</v>
      </c>
      <c r="C26" s="62">
        <v>14209</v>
      </c>
      <c r="D26" s="62">
        <v>25005</v>
      </c>
      <c r="E26" s="62">
        <v>6231</v>
      </c>
      <c r="F26" s="62">
        <v>23915</v>
      </c>
      <c r="G26" s="62">
        <v>5206</v>
      </c>
      <c r="H26" s="62">
        <v>2214</v>
      </c>
      <c r="I26" s="62">
        <v>89</v>
      </c>
      <c r="J26" s="62">
        <v>237</v>
      </c>
      <c r="K26" s="62">
        <v>246</v>
      </c>
      <c r="L26" s="64">
        <v>77352</v>
      </c>
      <c r="M26" s="58"/>
      <c r="N26" s="55"/>
      <c r="O26" s="55"/>
      <c r="P26" s="55"/>
      <c r="Q26" s="55"/>
      <c r="R26" s="55"/>
      <c r="S26" s="55"/>
      <c r="T26" s="55"/>
      <c r="U26" s="55"/>
      <c r="V26" s="55"/>
    </row>
    <row r="27" spans="2:22" s="56" customFormat="1" ht="15" customHeight="1" x14ac:dyDescent="0.35">
      <c r="B27" s="44" t="s">
        <v>16</v>
      </c>
      <c r="C27" s="62">
        <v>1492</v>
      </c>
      <c r="D27" s="62">
        <v>5510</v>
      </c>
      <c r="E27" s="62">
        <v>361</v>
      </c>
      <c r="F27" s="62">
        <v>3979</v>
      </c>
      <c r="G27" s="62">
        <v>304</v>
      </c>
      <c r="H27" s="62">
        <v>508</v>
      </c>
      <c r="I27" s="62">
        <v>10</v>
      </c>
      <c r="J27" s="62">
        <v>22</v>
      </c>
      <c r="K27" s="62">
        <v>1</v>
      </c>
      <c r="L27" s="64">
        <v>12187</v>
      </c>
      <c r="M27" s="58"/>
      <c r="N27" s="55"/>
      <c r="O27" s="55"/>
      <c r="P27" s="55"/>
      <c r="Q27" s="55"/>
      <c r="R27" s="55"/>
      <c r="S27" s="55"/>
      <c r="T27" s="55"/>
      <c r="U27" s="55"/>
      <c r="V27" s="55"/>
    </row>
    <row r="28" spans="2:22" s="56" customFormat="1" ht="15" customHeight="1" x14ac:dyDescent="0.35">
      <c r="B28" s="44" t="s">
        <v>17</v>
      </c>
      <c r="C28" s="62">
        <v>388</v>
      </c>
      <c r="D28" s="62">
        <v>1638</v>
      </c>
      <c r="E28" s="62">
        <v>20</v>
      </c>
      <c r="F28" s="62">
        <v>673</v>
      </c>
      <c r="G28" s="62">
        <v>29</v>
      </c>
      <c r="H28" s="62">
        <v>36</v>
      </c>
      <c r="I28" s="62">
        <v>0</v>
      </c>
      <c r="J28" s="62">
        <v>0</v>
      </c>
      <c r="K28" s="62">
        <v>0</v>
      </c>
      <c r="L28" s="64">
        <v>2784</v>
      </c>
      <c r="M28" s="58"/>
      <c r="N28" s="55"/>
      <c r="O28" s="55"/>
      <c r="P28" s="55"/>
      <c r="Q28" s="55"/>
      <c r="R28" s="55"/>
      <c r="S28" s="55"/>
      <c r="T28" s="55"/>
      <c r="U28" s="55"/>
      <c r="V28" s="55"/>
    </row>
    <row r="29" spans="2:22" s="56" customFormat="1" ht="15" customHeight="1" x14ac:dyDescent="0.35">
      <c r="B29" s="65"/>
      <c r="C29" s="86"/>
      <c r="D29" s="86"/>
      <c r="E29" s="86"/>
      <c r="F29" s="86"/>
      <c r="G29" s="86"/>
      <c r="H29" s="86"/>
      <c r="I29" s="86"/>
      <c r="J29" s="86"/>
      <c r="K29" s="86"/>
      <c r="L29" s="58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2:22" s="56" customFormat="1" ht="15" customHeight="1" x14ac:dyDescent="0.35">
      <c r="B30" s="6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2:22" s="56" customFormat="1" ht="15" customHeight="1" x14ac:dyDescent="0.35">
      <c r="B31" s="59" t="s">
        <v>308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2:22" s="56" customFormat="1" ht="26" x14ac:dyDescent="0.35">
      <c r="B32" s="31" t="s">
        <v>110</v>
      </c>
      <c r="C32" s="23" t="s">
        <v>21</v>
      </c>
      <c r="D32" s="23" t="s">
        <v>22</v>
      </c>
      <c r="E32" s="23" t="s">
        <v>109</v>
      </c>
      <c r="F32" s="27" t="s">
        <v>23</v>
      </c>
      <c r="G32" s="23" t="s">
        <v>24</v>
      </c>
      <c r="H32" s="23" t="s">
        <v>39</v>
      </c>
      <c r="I32" s="23" t="s">
        <v>40</v>
      </c>
      <c r="J32" s="23" t="s">
        <v>153</v>
      </c>
      <c r="K32" s="27" t="s">
        <v>14</v>
      </c>
      <c r="L32" s="23" t="s">
        <v>6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2" s="56" customFormat="1" ht="15" customHeight="1" x14ac:dyDescent="0.35">
      <c r="B33" s="44" t="s">
        <v>126</v>
      </c>
      <c r="C33" s="62">
        <v>220</v>
      </c>
      <c r="D33" s="62">
        <v>349</v>
      </c>
      <c r="E33" s="62">
        <v>33</v>
      </c>
      <c r="F33" s="62">
        <v>674</v>
      </c>
      <c r="G33" s="62">
        <v>9</v>
      </c>
      <c r="H33" s="62">
        <v>24</v>
      </c>
      <c r="I33" s="62"/>
      <c r="J33" s="62">
        <v>2</v>
      </c>
      <c r="K33" s="62">
        <v>1</v>
      </c>
      <c r="L33" s="64">
        <v>1312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</row>
    <row r="34" spans="2:22" s="56" customFormat="1" ht="15" customHeight="1" x14ac:dyDescent="0.35">
      <c r="B34" s="44" t="s">
        <v>127</v>
      </c>
      <c r="C34" s="62">
        <v>127</v>
      </c>
      <c r="D34" s="62">
        <v>436</v>
      </c>
      <c r="E34" s="62">
        <v>3</v>
      </c>
      <c r="F34" s="62">
        <v>665</v>
      </c>
      <c r="G34" s="62">
        <v>25</v>
      </c>
      <c r="H34" s="62">
        <v>37</v>
      </c>
      <c r="I34" s="62">
        <v>1</v>
      </c>
      <c r="J34" s="62">
        <v>2</v>
      </c>
      <c r="K34" s="62">
        <v>1</v>
      </c>
      <c r="L34" s="64">
        <v>1297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2:22" s="56" customFormat="1" ht="15" customHeight="1" x14ac:dyDescent="0.35">
      <c r="B35" s="44" t="s">
        <v>128</v>
      </c>
      <c r="C35" s="62">
        <v>382</v>
      </c>
      <c r="D35" s="62">
        <v>494</v>
      </c>
      <c r="E35" s="62">
        <v>111</v>
      </c>
      <c r="F35" s="62">
        <v>1138</v>
      </c>
      <c r="G35" s="62">
        <v>263</v>
      </c>
      <c r="H35" s="62">
        <v>112</v>
      </c>
      <c r="I35" s="62"/>
      <c r="J35" s="62">
        <v>4</v>
      </c>
      <c r="K35" s="62"/>
      <c r="L35" s="64">
        <v>2504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2:22" s="56" customFormat="1" ht="15" customHeight="1" x14ac:dyDescent="0.35">
      <c r="B36" s="44" t="s">
        <v>129</v>
      </c>
      <c r="C36" s="62">
        <v>102</v>
      </c>
      <c r="D36" s="62">
        <v>197</v>
      </c>
      <c r="E36" s="62">
        <v>15</v>
      </c>
      <c r="F36" s="62">
        <v>301</v>
      </c>
      <c r="G36" s="62">
        <v>27</v>
      </c>
      <c r="H36" s="62">
        <v>28</v>
      </c>
      <c r="I36" s="62">
        <v>2</v>
      </c>
      <c r="J36" s="62">
        <v>1</v>
      </c>
      <c r="K36" s="62"/>
      <c r="L36" s="64">
        <v>673</v>
      </c>
      <c r="M36" s="55"/>
      <c r="N36" s="55"/>
      <c r="O36" s="55"/>
      <c r="P36" s="55"/>
      <c r="Q36" s="55"/>
      <c r="R36" s="55"/>
      <c r="S36" s="55"/>
      <c r="T36" s="55"/>
      <c r="U36" s="55"/>
      <c r="V36" s="55"/>
    </row>
    <row r="37" spans="2:22" s="56" customFormat="1" ht="15" customHeight="1" x14ac:dyDescent="0.35">
      <c r="B37" s="44" t="s">
        <v>130</v>
      </c>
      <c r="C37" s="62">
        <v>300</v>
      </c>
      <c r="D37" s="62">
        <v>829</v>
      </c>
      <c r="E37" s="62">
        <v>123</v>
      </c>
      <c r="F37" s="62">
        <v>1534</v>
      </c>
      <c r="G37" s="62">
        <v>185</v>
      </c>
      <c r="H37" s="62">
        <v>149</v>
      </c>
      <c r="I37" s="62">
        <v>5</v>
      </c>
      <c r="J37" s="62">
        <v>4</v>
      </c>
      <c r="K37" s="62">
        <v>3</v>
      </c>
      <c r="L37" s="64">
        <v>3132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</row>
    <row r="38" spans="2:22" s="56" customFormat="1" ht="15" customHeight="1" x14ac:dyDescent="0.35">
      <c r="B38" s="44" t="s">
        <v>131</v>
      </c>
      <c r="C38" s="62">
        <v>1787</v>
      </c>
      <c r="D38" s="62">
        <v>3728</v>
      </c>
      <c r="E38" s="62">
        <v>453</v>
      </c>
      <c r="F38" s="62">
        <v>2665</v>
      </c>
      <c r="G38" s="62">
        <v>437</v>
      </c>
      <c r="H38" s="62">
        <v>375</v>
      </c>
      <c r="I38" s="62">
        <v>8</v>
      </c>
      <c r="J38" s="62">
        <v>56</v>
      </c>
      <c r="K38" s="62">
        <v>22</v>
      </c>
      <c r="L38" s="64">
        <v>9531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</row>
    <row r="39" spans="2:22" s="56" customFormat="1" ht="15" customHeight="1" x14ac:dyDescent="0.35">
      <c r="B39" s="44" t="s">
        <v>132</v>
      </c>
      <c r="C39" s="62">
        <v>8392</v>
      </c>
      <c r="D39" s="62">
        <v>16785</v>
      </c>
      <c r="E39" s="62">
        <v>4048</v>
      </c>
      <c r="F39" s="62">
        <v>12669</v>
      </c>
      <c r="G39" s="62">
        <v>2638</v>
      </c>
      <c r="H39" s="62">
        <v>1143</v>
      </c>
      <c r="I39" s="62">
        <v>51</v>
      </c>
      <c r="J39" s="62">
        <v>126</v>
      </c>
      <c r="K39" s="62">
        <v>136</v>
      </c>
      <c r="L39" s="64">
        <v>45988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</row>
    <row r="40" spans="2:22" s="56" customFormat="1" ht="15" customHeight="1" x14ac:dyDescent="0.35">
      <c r="B40" s="66" t="s">
        <v>164</v>
      </c>
      <c r="C40" s="62">
        <v>158</v>
      </c>
      <c r="D40" s="62">
        <v>351</v>
      </c>
      <c r="E40" s="62">
        <v>68</v>
      </c>
      <c r="F40" s="62">
        <v>977</v>
      </c>
      <c r="G40" s="62">
        <v>232</v>
      </c>
      <c r="H40" s="62">
        <v>124</v>
      </c>
      <c r="I40" s="62">
        <v>5</v>
      </c>
      <c r="J40" s="62">
        <v>7</v>
      </c>
      <c r="K40" s="62"/>
      <c r="L40" s="64">
        <v>1922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</row>
    <row r="41" spans="2:22" s="56" customFormat="1" ht="15" customHeight="1" x14ac:dyDescent="0.35">
      <c r="B41" s="44" t="s">
        <v>133</v>
      </c>
      <c r="C41" s="62">
        <v>810</v>
      </c>
      <c r="D41" s="62">
        <v>1576</v>
      </c>
      <c r="E41" s="62">
        <v>238</v>
      </c>
      <c r="F41" s="62">
        <v>1248</v>
      </c>
      <c r="G41" s="62">
        <v>602</v>
      </c>
      <c r="H41" s="62">
        <v>111</v>
      </c>
      <c r="I41" s="62">
        <v>5</v>
      </c>
      <c r="J41" s="62">
        <v>11</v>
      </c>
      <c r="K41" s="62">
        <v>20</v>
      </c>
      <c r="L41" s="64">
        <v>4621</v>
      </c>
      <c r="M41" s="55"/>
      <c r="N41" s="55"/>
      <c r="O41" s="55"/>
      <c r="P41" s="55"/>
      <c r="Q41" s="55"/>
      <c r="R41" s="55"/>
      <c r="S41" s="55"/>
      <c r="T41" s="55"/>
      <c r="U41" s="55"/>
      <c r="V41" s="55"/>
    </row>
    <row r="42" spans="2:22" s="56" customFormat="1" ht="15" customHeight="1" x14ac:dyDescent="0.35">
      <c r="B42" s="44" t="s">
        <v>149</v>
      </c>
      <c r="C42" s="62">
        <v>292</v>
      </c>
      <c r="D42" s="62">
        <v>522</v>
      </c>
      <c r="E42" s="62">
        <v>51</v>
      </c>
      <c r="F42" s="62">
        <v>470</v>
      </c>
      <c r="G42" s="62">
        <v>226</v>
      </c>
      <c r="H42" s="62">
        <v>52</v>
      </c>
      <c r="I42" s="62">
        <v>1</v>
      </c>
      <c r="J42" s="62"/>
      <c r="K42" s="62"/>
      <c r="L42" s="64">
        <v>1614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</row>
    <row r="43" spans="2:22" s="56" customFormat="1" ht="15" customHeight="1" x14ac:dyDescent="0.35">
      <c r="B43" s="44" t="s">
        <v>144</v>
      </c>
      <c r="C43" s="62">
        <v>1663</v>
      </c>
      <c r="D43" s="62">
        <v>3408</v>
      </c>
      <c r="E43" s="62">
        <v>703</v>
      </c>
      <c r="F43" s="62">
        <v>2328</v>
      </c>
      <c r="G43" s="62">
        <v>443</v>
      </c>
      <c r="H43" s="62">
        <v>219</v>
      </c>
      <c r="I43" s="62">
        <v>17</v>
      </c>
      <c r="J43" s="62">
        <v>22</v>
      </c>
      <c r="K43" s="62">
        <v>13</v>
      </c>
      <c r="L43" s="64">
        <v>8816</v>
      </c>
      <c r="M43" s="55"/>
      <c r="N43" s="55"/>
      <c r="O43" s="55"/>
      <c r="P43" s="55"/>
      <c r="Q43" s="55"/>
      <c r="R43" s="55"/>
      <c r="S43" s="55"/>
      <c r="T43" s="55"/>
      <c r="U43" s="55"/>
      <c r="V43" s="55"/>
    </row>
    <row r="44" spans="2:22" s="56" customFormat="1" ht="15" customHeight="1" x14ac:dyDescent="0.35">
      <c r="B44" s="44" t="s">
        <v>138</v>
      </c>
      <c r="C44" s="62">
        <v>903</v>
      </c>
      <c r="D44" s="62">
        <v>1632</v>
      </c>
      <c r="E44" s="62">
        <v>353</v>
      </c>
      <c r="F44" s="62">
        <v>1492</v>
      </c>
      <c r="G44" s="62">
        <v>184</v>
      </c>
      <c r="H44" s="62">
        <v>115</v>
      </c>
      <c r="I44" s="62"/>
      <c r="J44" s="62">
        <v>6</v>
      </c>
      <c r="K44" s="62">
        <v>25</v>
      </c>
      <c r="L44" s="64">
        <v>4710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</row>
    <row r="45" spans="2:22" s="56" customFormat="1" ht="15" customHeight="1" x14ac:dyDescent="0.35">
      <c r="B45" s="44" t="s">
        <v>134</v>
      </c>
      <c r="C45" s="62">
        <v>514</v>
      </c>
      <c r="D45" s="62">
        <v>622</v>
      </c>
      <c r="E45" s="62">
        <v>156</v>
      </c>
      <c r="F45" s="62">
        <v>476</v>
      </c>
      <c r="G45" s="62">
        <v>32</v>
      </c>
      <c r="H45" s="62">
        <v>32</v>
      </c>
      <c r="I45" s="62">
        <v>2</v>
      </c>
      <c r="J45" s="62">
        <v>4</v>
      </c>
      <c r="K45" s="62">
        <v>3</v>
      </c>
      <c r="L45" s="64">
        <v>1841</v>
      </c>
      <c r="M45" s="55"/>
      <c r="N45" s="55"/>
      <c r="O45" s="55"/>
      <c r="P45" s="55"/>
      <c r="Q45" s="55"/>
      <c r="R45" s="55"/>
      <c r="S45" s="55"/>
      <c r="T45" s="55"/>
      <c r="U45" s="55"/>
      <c r="V45" s="55"/>
    </row>
    <row r="46" spans="2:22" s="56" customFormat="1" ht="15" customHeight="1" x14ac:dyDescent="0.35">
      <c r="B46" s="44" t="s">
        <v>135</v>
      </c>
      <c r="C46" s="62">
        <v>300</v>
      </c>
      <c r="D46" s="62">
        <v>1039</v>
      </c>
      <c r="E46" s="62">
        <v>245</v>
      </c>
      <c r="F46" s="62">
        <v>1273</v>
      </c>
      <c r="G46" s="62">
        <v>211</v>
      </c>
      <c r="H46" s="62">
        <v>179</v>
      </c>
      <c r="I46" s="62">
        <v>2</v>
      </c>
      <c r="J46" s="62">
        <v>13</v>
      </c>
      <c r="K46" s="62">
        <v>21</v>
      </c>
      <c r="L46" s="64">
        <v>3283</v>
      </c>
      <c r="M46" s="55"/>
      <c r="N46" s="55"/>
      <c r="O46" s="55"/>
      <c r="P46" s="55"/>
      <c r="Q46" s="55"/>
      <c r="R46" s="55"/>
      <c r="S46" s="55"/>
      <c r="T46" s="55"/>
      <c r="U46" s="55"/>
      <c r="V46" s="55"/>
    </row>
    <row r="47" spans="2:22" s="56" customFormat="1" ht="15" customHeight="1" x14ac:dyDescent="0.35">
      <c r="B47" s="44" t="s">
        <v>136</v>
      </c>
      <c r="C47" s="62">
        <v>25</v>
      </c>
      <c r="D47" s="62">
        <v>57</v>
      </c>
      <c r="E47" s="62"/>
      <c r="F47" s="62">
        <v>112</v>
      </c>
      <c r="G47" s="62">
        <v>4</v>
      </c>
      <c r="H47" s="62">
        <v>13</v>
      </c>
      <c r="I47" s="62"/>
      <c r="J47" s="62"/>
      <c r="K47" s="62"/>
      <c r="L47" s="64">
        <v>211</v>
      </c>
      <c r="M47" s="55"/>
      <c r="N47" s="55"/>
      <c r="O47" s="55"/>
      <c r="P47" s="55"/>
      <c r="Q47" s="55"/>
      <c r="R47" s="55"/>
      <c r="S47" s="55"/>
      <c r="T47" s="55"/>
      <c r="U47" s="55"/>
      <c r="V47" s="55"/>
    </row>
    <row r="48" spans="2:22" s="56" customFormat="1" ht="15" customHeight="1" x14ac:dyDescent="0.35">
      <c r="B48" s="44" t="s">
        <v>137</v>
      </c>
      <c r="C48" s="62">
        <v>114</v>
      </c>
      <c r="D48" s="62">
        <v>128</v>
      </c>
      <c r="E48" s="62">
        <v>12</v>
      </c>
      <c r="F48" s="62">
        <v>545</v>
      </c>
      <c r="G48" s="62">
        <v>21</v>
      </c>
      <c r="H48" s="62">
        <v>45</v>
      </c>
      <c r="I48" s="62"/>
      <c r="J48" s="62">
        <v>1</v>
      </c>
      <c r="K48" s="62">
        <v>2</v>
      </c>
      <c r="L48" s="64">
        <v>868</v>
      </c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2:22" s="56" customFormat="1" ht="15" customHeight="1" x14ac:dyDescent="0.35">
      <c r="B49" s="67" t="s">
        <v>42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</row>
    <row r="50" spans="2:22" s="56" customFormat="1" ht="15" customHeight="1" x14ac:dyDescent="0.35">
      <c r="B50" s="6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</row>
    <row r="51" spans="2:22" s="56" customFormat="1" ht="15" customHeight="1" x14ac:dyDescent="0.35">
      <c r="B51" s="59" t="s">
        <v>194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</row>
    <row r="52" spans="2:22" s="56" customFormat="1" ht="26" x14ac:dyDescent="0.35">
      <c r="B52" s="31" t="s">
        <v>112</v>
      </c>
      <c r="C52" s="23" t="s">
        <v>21</v>
      </c>
      <c r="D52" s="23" t="s">
        <v>22</v>
      </c>
      <c r="E52" s="23" t="s">
        <v>109</v>
      </c>
      <c r="F52" s="27" t="s">
        <v>23</v>
      </c>
      <c r="G52" s="23" t="s">
        <v>24</v>
      </c>
      <c r="H52" s="23" t="s">
        <v>39</v>
      </c>
      <c r="I52" s="23" t="s">
        <v>40</v>
      </c>
      <c r="J52" s="23" t="s">
        <v>153</v>
      </c>
      <c r="K52" s="27" t="s">
        <v>14</v>
      </c>
      <c r="L52" s="23" t="s">
        <v>6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2:22" s="56" customFormat="1" ht="15" customHeight="1" x14ac:dyDescent="0.35">
      <c r="B53" s="44" t="s">
        <v>19</v>
      </c>
      <c r="C53" s="62">
        <v>13589</v>
      </c>
      <c r="D53" s="62">
        <v>31009</v>
      </c>
      <c r="E53" s="62">
        <v>6048</v>
      </c>
      <c r="F53" s="62">
        <v>27821</v>
      </c>
      <c r="G53" s="62">
        <v>5286</v>
      </c>
      <c r="H53" s="62">
        <v>2691</v>
      </c>
      <c r="I53" s="62">
        <v>95</v>
      </c>
      <c r="J53" s="62">
        <v>243</v>
      </c>
      <c r="K53" s="62">
        <v>228</v>
      </c>
      <c r="L53" s="64">
        <v>87010</v>
      </c>
      <c r="M53" s="58"/>
      <c r="N53" s="55"/>
      <c r="O53" s="55"/>
      <c r="P53" s="55"/>
      <c r="Q53" s="55"/>
      <c r="R53" s="55"/>
      <c r="S53" s="55"/>
      <c r="T53" s="55"/>
      <c r="U53" s="55"/>
      <c r="V53" s="55"/>
    </row>
    <row r="54" spans="2:22" s="56" customFormat="1" ht="15" customHeight="1" x14ac:dyDescent="0.35">
      <c r="B54" s="44" t="s">
        <v>20</v>
      </c>
      <c r="C54" s="62">
        <v>2253</v>
      </c>
      <c r="D54" s="62">
        <v>983</v>
      </c>
      <c r="E54" s="62">
        <v>468</v>
      </c>
      <c r="F54" s="62">
        <v>679</v>
      </c>
      <c r="G54" s="62">
        <v>240</v>
      </c>
      <c r="H54" s="62">
        <v>65</v>
      </c>
      <c r="I54" s="62">
        <v>4</v>
      </c>
      <c r="J54" s="62">
        <v>16</v>
      </c>
      <c r="K54" s="62">
        <v>19</v>
      </c>
      <c r="L54" s="64">
        <v>4727</v>
      </c>
      <c r="M54" s="58"/>
      <c r="N54" s="55"/>
      <c r="O54" s="55"/>
      <c r="P54" s="55"/>
      <c r="Q54" s="55"/>
      <c r="R54" s="55"/>
      <c r="S54" s="55"/>
      <c r="T54" s="55"/>
      <c r="U54" s="55"/>
      <c r="V54" s="55"/>
    </row>
    <row r="55" spans="2:22" s="56" customFormat="1" ht="15" customHeight="1" x14ac:dyDescent="0.35">
      <c r="B55" s="44" t="s">
        <v>346</v>
      </c>
      <c r="C55" s="62">
        <v>247</v>
      </c>
      <c r="D55" s="62">
        <v>161</v>
      </c>
      <c r="E55" s="62">
        <v>96</v>
      </c>
      <c r="F55" s="62">
        <v>67</v>
      </c>
      <c r="G55" s="62">
        <v>13</v>
      </c>
      <c r="H55" s="62">
        <v>2</v>
      </c>
      <c r="I55" s="62"/>
      <c r="J55" s="62"/>
      <c r="K55" s="62"/>
      <c r="L55" s="64">
        <v>586</v>
      </c>
      <c r="M55" s="58"/>
      <c r="N55" s="55"/>
      <c r="O55" s="55"/>
      <c r="P55" s="55"/>
      <c r="Q55" s="55"/>
      <c r="R55" s="55"/>
      <c r="S55" s="55"/>
      <c r="T55" s="55"/>
      <c r="U55" s="55"/>
      <c r="V55" s="55"/>
    </row>
    <row r="56" spans="2:22" s="56" customFormat="1" ht="15" customHeight="1" x14ac:dyDescent="0.35">
      <c r="B56" s="65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2:22" s="56" customFormat="1" ht="15" customHeight="1" x14ac:dyDescent="0.35">
      <c r="B57" s="65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2:22" s="56" customFormat="1" ht="15" customHeight="1" x14ac:dyDescent="0.35">
      <c r="B58" s="59" t="s">
        <v>265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2:22" s="56" customFormat="1" ht="26" x14ac:dyDescent="0.35">
      <c r="B59" s="31" t="s">
        <v>113</v>
      </c>
      <c r="C59" s="23" t="s">
        <v>21</v>
      </c>
      <c r="D59" s="23" t="s">
        <v>22</v>
      </c>
      <c r="E59" s="23" t="s">
        <v>109</v>
      </c>
      <c r="F59" s="27" t="s">
        <v>23</v>
      </c>
      <c r="G59" s="23" t="s">
        <v>24</v>
      </c>
      <c r="H59" s="23" t="s">
        <v>39</v>
      </c>
      <c r="I59" s="23" t="s">
        <v>40</v>
      </c>
      <c r="J59" s="23" t="s">
        <v>153</v>
      </c>
      <c r="K59" s="27" t="s">
        <v>14</v>
      </c>
      <c r="L59" s="23" t="s">
        <v>6</v>
      </c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2:22" s="56" customFormat="1" ht="15" customHeight="1" x14ac:dyDescent="0.35">
      <c r="B60" s="44" t="s">
        <v>255</v>
      </c>
      <c r="C60" s="62">
        <v>317</v>
      </c>
      <c r="D60" s="62">
        <v>237</v>
      </c>
      <c r="E60" s="62">
        <v>178</v>
      </c>
      <c r="F60" s="62">
        <v>230</v>
      </c>
      <c r="G60" s="62">
        <v>94</v>
      </c>
      <c r="H60" s="62">
        <v>21</v>
      </c>
      <c r="I60" s="62">
        <v>1</v>
      </c>
      <c r="J60" s="62">
        <v>9</v>
      </c>
      <c r="K60" s="62">
        <v>1</v>
      </c>
      <c r="L60" s="64">
        <v>1088</v>
      </c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2:22" s="56" customFormat="1" ht="15" customHeight="1" x14ac:dyDescent="0.35">
      <c r="B61" s="44" t="s">
        <v>256</v>
      </c>
      <c r="C61" s="62">
        <v>239</v>
      </c>
      <c r="D61" s="62">
        <v>153</v>
      </c>
      <c r="E61" s="62">
        <v>62</v>
      </c>
      <c r="F61" s="62">
        <v>77</v>
      </c>
      <c r="G61" s="62">
        <v>13</v>
      </c>
      <c r="H61" s="62">
        <v>5</v>
      </c>
      <c r="I61" s="62">
        <v>2</v>
      </c>
      <c r="J61" s="62">
        <v>2</v>
      </c>
      <c r="K61" s="62">
        <v>2</v>
      </c>
      <c r="L61" s="64">
        <v>555</v>
      </c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2:22" s="56" customFormat="1" ht="15" customHeight="1" x14ac:dyDescent="0.35">
      <c r="B62" s="44" t="s">
        <v>257</v>
      </c>
      <c r="C62" s="62">
        <v>245</v>
      </c>
      <c r="D62" s="62">
        <v>67</v>
      </c>
      <c r="E62" s="62">
        <v>20</v>
      </c>
      <c r="F62" s="62">
        <v>50</v>
      </c>
      <c r="G62" s="62">
        <v>18</v>
      </c>
      <c r="H62" s="62">
        <v>5</v>
      </c>
      <c r="I62" s="62">
        <v>0</v>
      </c>
      <c r="J62" s="62">
        <v>3</v>
      </c>
      <c r="K62" s="62">
        <v>0</v>
      </c>
      <c r="L62" s="64">
        <v>408</v>
      </c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2:22" s="56" customFormat="1" ht="15" customHeight="1" x14ac:dyDescent="0.35">
      <c r="B63" s="44" t="s">
        <v>258</v>
      </c>
      <c r="C63" s="62">
        <v>180</v>
      </c>
      <c r="D63" s="62">
        <v>44</v>
      </c>
      <c r="E63" s="62">
        <v>3</v>
      </c>
      <c r="F63" s="62">
        <v>7</v>
      </c>
      <c r="G63" s="62">
        <v>10</v>
      </c>
      <c r="H63" s="62">
        <v>4</v>
      </c>
      <c r="I63" s="62">
        <v>0</v>
      </c>
      <c r="J63" s="62">
        <v>0</v>
      </c>
      <c r="K63" s="62">
        <v>2</v>
      </c>
      <c r="L63" s="64">
        <v>250</v>
      </c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2:22" s="56" customFormat="1" ht="15" customHeight="1" x14ac:dyDescent="0.35">
      <c r="B64" s="44" t="s">
        <v>259</v>
      </c>
      <c r="C64" s="62">
        <v>125</v>
      </c>
      <c r="D64" s="62">
        <v>63</v>
      </c>
      <c r="E64" s="62">
        <v>11</v>
      </c>
      <c r="F64" s="62">
        <v>30</v>
      </c>
      <c r="G64" s="62">
        <v>18</v>
      </c>
      <c r="H64" s="62">
        <v>2</v>
      </c>
      <c r="I64" s="62">
        <v>0</v>
      </c>
      <c r="J64" s="62">
        <v>0</v>
      </c>
      <c r="K64" s="62">
        <v>0</v>
      </c>
      <c r="L64" s="64">
        <v>249</v>
      </c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2:22" s="56" customFormat="1" ht="15" customHeight="1" x14ac:dyDescent="0.35">
      <c r="B65" s="44" t="s">
        <v>343</v>
      </c>
      <c r="C65" s="62">
        <v>93</v>
      </c>
      <c r="D65" s="62">
        <v>56</v>
      </c>
      <c r="E65" s="62">
        <v>12</v>
      </c>
      <c r="F65" s="62">
        <v>41</v>
      </c>
      <c r="G65" s="62">
        <v>12</v>
      </c>
      <c r="H65" s="62">
        <v>6</v>
      </c>
      <c r="I65" s="62">
        <v>0</v>
      </c>
      <c r="J65" s="62">
        <v>1</v>
      </c>
      <c r="K65" s="62">
        <v>0</v>
      </c>
      <c r="L65" s="64">
        <v>221</v>
      </c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2:22" s="56" customFormat="1" ht="15" customHeight="1" x14ac:dyDescent="0.35">
      <c r="B66" s="44" t="s">
        <v>260</v>
      </c>
      <c r="C66" s="62">
        <v>147</v>
      </c>
      <c r="D66" s="62">
        <v>39</v>
      </c>
      <c r="E66" s="62">
        <v>3</v>
      </c>
      <c r="F66" s="62">
        <v>12</v>
      </c>
      <c r="G66" s="62">
        <v>10</v>
      </c>
      <c r="H66" s="62">
        <v>4</v>
      </c>
      <c r="I66" s="62">
        <v>1</v>
      </c>
      <c r="J66" s="62">
        <v>0</v>
      </c>
      <c r="K66" s="62">
        <v>0</v>
      </c>
      <c r="L66" s="64">
        <v>216</v>
      </c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2:22" s="56" customFormat="1" ht="15" customHeight="1" x14ac:dyDescent="0.35">
      <c r="B67" s="44" t="s">
        <v>261</v>
      </c>
      <c r="C67" s="62">
        <v>33</v>
      </c>
      <c r="D67" s="62">
        <v>34</v>
      </c>
      <c r="E67" s="62">
        <v>57</v>
      </c>
      <c r="F67" s="62">
        <v>38</v>
      </c>
      <c r="G67" s="62">
        <v>4</v>
      </c>
      <c r="H67" s="62">
        <v>2</v>
      </c>
      <c r="I67" s="62">
        <v>0</v>
      </c>
      <c r="J67" s="62">
        <v>0</v>
      </c>
      <c r="K67" s="62">
        <v>0</v>
      </c>
      <c r="L67" s="64">
        <v>168</v>
      </c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2:22" s="56" customFormat="1" ht="15" customHeight="1" x14ac:dyDescent="0.35">
      <c r="B68" s="44" t="s">
        <v>344</v>
      </c>
      <c r="C68" s="62">
        <v>85</v>
      </c>
      <c r="D68" s="62">
        <v>24</v>
      </c>
      <c r="E68" s="62">
        <v>3</v>
      </c>
      <c r="F68" s="62">
        <v>6</v>
      </c>
      <c r="G68" s="62">
        <v>4</v>
      </c>
      <c r="H68" s="62">
        <v>0</v>
      </c>
      <c r="I68" s="62">
        <v>0</v>
      </c>
      <c r="J68" s="62">
        <v>0</v>
      </c>
      <c r="K68" s="62">
        <v>0</v>
      </c>
      <c r="L68" s="64">
        <v>122</v>
      </c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2:22" s="56" customFormat="1" ht="15" customHeight="1" x14ac:dyDescent="0.35">
      <c r="B69" s="44" t="s">
        <v>262</v>
      </c>
      <c r="C69" s="62">
        <v>78</v>
      </c>
      <c r="D69" s="62">
        <v>17</v>
      </c>
      <c r="E69" s="62">
        <v>4</v>
      </c>
      <c r="F69" s="62">
        <v>10</v>
      </c>
      <c r="G69" s="62">
        <v>0</v>
      </c>
      <c r="H69" s="62">
        <v>1</v>
      </c>
      <c r="I69" s="62">
        <v>0</v>
      </c>
      <c r="J69" s="62">
        <v>0</v>
      </c>
      <c r="K69" s="62">
        <v>1</v>
      </c>
      <c r="L69" s="64">
        <v>111</v>
      </c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2:22" s="56" customFormat="1" ht="15" customHeight="1" x14ac:dyDescent="0.35">
      <c r="B70" s="65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2:22" s="56" customFormat="1" ht="15" customHeight="1" x14ac:dyDescent="0.35">
      <c r="B71" s="65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5"/>
      <c r="N71" s="55"/>
      <c r="O71" s="55"/>
      <c r="P71" s="55"/>
      <c r="Q71" s="55"/>
      <c r="R71" s="55"/>
      <c r="S71" s="55"/>
      <c r="T71" s="55"/>
      <c r="U71" s="55"/>
      <c r="V71" s="55"/>
    </row>
    <row r="72" spans="2:22" s="56" customFormat="1" ht="15" customHeight="1" x14ac:dyDescent="0.35">
      <c r="B72" s="59" t="s">
        <v>263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</row>
    <row r="73" spans="2:22" s="56" customFormat="1" ht="26" x14ac:dyDescent="0.35">
      <c r="B73" s="31" t="s">
        <v>113</v>
      </c>
      <c r="C73" s="23" t="s">
        <v>21</v>
      </c>
      <c r="D73" s="23" t="s">
        <v>22</v>
      </c>
      <c r="E73" s="23" t="s">
        <v>109</v>
      </c>
      <c r="F73" s="27" t="s">
        <v>23</v>
      </c>
      <c r="G73" s="23" t="s">
        <v>24</v>
      </c>
      <c r="H73" s="23" t="s">
        <v>39</v>
      </c>
      <c r="I73" s="23" t="s">
        <v>40</v>
      </c>
      <c r="J73" s="23" t="s">
        <v>153</v>
      </c>
      <c r="K73" s="27" t="s">
        <v>14</v>
      </c>
      <c r="L73" s="23" t="s">
        <v>6</v>
      </c>
      <c r="M73" s="55"/>
      <c r="N73" s="55"/>
      <c r="O73" s="55"/>
      <c r="P73" s="55"/>
      <c r="Q73" s="55"/>
      <c r="R73" s="55"/>
      <c r="S73" s="55"/>
      <c r="T73" s="55"/>
      <c r="U73" s="55"/>
      <c r="V73" s="55"/>
    </row>
    <row r="74" spans="2:22" s="56" customFormat="1" ht="15" customHeight="1" x14ac:dyDescent="0.35">
      <c r="B74" s="44" t="s">
        <v>114</v>
      </c>
      <c r="C74" s="62">
        <v>13</v>
      </c>
      <c r="D74" s="62">
        <v>1</v>
      </c>
      <c r="E74" s="62">
        <v>0</v>
      </c>
      <c r="F74" s="62">
        <v>0</v>
      </c>
      <c r="G74" s="62">
        <v>1</v>
      </c>
      <c r="H74" s="62">
        <v>0</v>
      </c>
      <c r="I74" s="62">
        <v>0</v>
      </c>
      <c r="J74" s="62">
        <v>0</v>
      </c>
      <c r="K74" s="62">
        <v>0</v>
      </c>
      <c r="L74" s="64">
        <v>15</v>
      </c>
      <c r="M74" s="58"/>
      <c r="N74" s="55"/>
      <c r="O74" s="55"/>
      <c r="P74" s="55"/>
      <c r="Q74" s="55"/>
      <c r="R74" s="55"/>
      <c r="S74" s="55"/>
      <c r="T74" s="55"/>
      <c r="U74" s="55"/>
      <c r="V74" s="55"/>
    </row>
    <row r="75" spans="2:22" s="56" customFormat="1" ht="15" customHeight="1" x14ac:dyDescent="0.35">
      <c r="B75" s="44" t="s">
        <v>115</v>
      </c>
      <c r="C75" s="62">
        <v>89</v>
      </c>
      <c r="D75" s="62">
        <v>11</v>
      </c>
      <c r="E75" s="62">
        <v>2</v>
      </c>
      <c r="F75" s="62">
        <v>2</v>
      </c>
      <c r="G75" s="62">
        <v>3</v>
      </c>
      <c r="H75" s="62">
        <v>0</v>
      </c>
      <c r="I75" s="62">
        <v>0</v>
      </c>
      <c r="J75" s="62">
        <v>0</v>
      </c>
      <c r="K75" s="62">
        <v>0</v>
      </c>
      <c r="L75" s="64">
        <v>107</v>
      </c>
      <c r="M75" s="58"/>
      <c r="N75" s="55"/>
      <c r="O75" s="55"/>
      <c r="P75" s="55"/>
      <c r="Q75" s="55"/>
      <c r="R75" s="55"/>
      <c r="S75" s="55"/>
      <c r="T75" s="55"/>
      <c r="U75" s="55"/>
      <c r="V75" s="55"/>
    </row>
    <row r="76" spans="2:22" s="56" customFormat="1" ht="15" customHeight="1" x14ac:dyDescent="0.35">
      <c r="B76" s="44" t="s">
        <v>120</v>
      </c>
      <c r="C76" s="62">
        <v>240</v>
      </c>
      <c r="D76" s="62">
        <v>109</v>
      </c>
      <c r="E76" s="62">
        <v>25</v>
      </c>
      <c r="F76" s="62">
        <v>39</v>
      </c>
      <c r="G76" s="62">
        <v>22</v>
      </c>
      <c r="H76" s="62">
        <v>2</v>
      </c>
      <c r="I76" s="62">
        <v>0</v>
      </c>
      <c r="J76" s="62">
        <v>0</v>
      </c>
      <c r="K76" s="62">
        <v>0</v>
      </c>
      <c r="L76" s="64">
        <v>437</v>
      </c>
      <c r="M76" s="58"/>
      <c r="N76" s="55"/>
      <c r="O76" s="55"/>
      <c r="P76" s="55"/>
      <c r="Q76" s="55"/>
      <c r="R76" s="55"/>
      <c r="S76" s="55"/>
      <c r="T76" s="55"/>
      <c r="U76" s="55"/>
      <c r="V76" s="55"/>
    </row>
    <row r="77" spans="2:22" s="56" customFormat="1" ht="15" customHeight="1" x14ac:dyDescent="0.35">
      <c r="B77" s="44" t="s">
        <v>116</v>
      </c>
      <c r="C77" s="62">
        <v>539</v>
      </c>
      <c r="D77" s="62">
        <v>123</v>
      </c>
      <c r="E77" s="62">
        <v>12</v>
      </c>
      <c r="F77" s="62">
        <v>33</v>
      </c>
      <c r="G77" s="62">
        <v>21</v>
      </c>
      <c r="H77" s="62">
        <v>6</v>
      </c>
      <c r="I77" s="62">
        <v>0</v>
      </c>
      <c r="J77" s="62">
        <v>0</v>
      </c>
      <c r="K77" s="62">
        <v>5</v>
      </c>
      <c r="L77" s="64">
        <v>739</v>
      </c>
      <c r="M77" s="58"/>
      <c r="N77" s="55"/>
      <c r="O77" s="55"/>
      <c r="P77" s="55"/>
      <c r="Q77" s="55"/>
      <c r="R77" s="55"/>
      <c r="S77" s="55"/>
      <c r="T77" s="55"/>
      <c r="U77" s="55"/>
      <c r="V77" s="55"/>
    </row>
    <row r="78" spans="2:22" s="56" customFormat="1" ht="15" customHeight="1" x14ac:dyDescent="0.35">
      <c r="B78" s="44" t="s">
        <v>117</v>
      </c>
      <c r="C78" s="62">
        <v>67</v>
      </c>
      <c r="D78" s="62">
        <v>26</v>
      </c>
      <c r="E78" s="62">
        <v>1</v>
      </c>
      <c r="F78" s="62">
        <v>7</v>
      </c>
      <c r="G78" s="62">
        <v>5</v>
      </c>
      <c r="H78" s="62">
        <v>0</v>
      </c>
      <c r="I78" s="62">
        <v>0</v>
      </c>
      <c r="J78" s="62">
        <v>0</v>
      </c>
      <c r="K78" s="62">
        <v>3</v>
      </c>
      <c r="L78" s="64">
        <v>109</v>
      </c>
      <c r="M78" s="58"/>
      <c r="N78" s="55"/>
      <c r="O78" s="55"/>
      <c r="P78" s="55"/>
      <c r="Q78" s="55"/>
      <c r="R78" s="55"/>
      <c r="S78" s="55"/>
      <c r="T78" s="55"/>
      <c r="U78" s="55"/>
      <c r="V78" s="55"/>
    </row>
    <row r="79" spans="2:22" s="56" customFormat="1" ht="15" customHeight="1" x14ac:dyDescent="0.35">
      <c r="B79" s="44" t="s">
        <v>118</v>
      </c>
      <c r="C79" s="62">
        <v>7</v>
      </c>
      <c r="D79" s="62">
        <v>2</v>
      </c>
      <c r="E79" s="62">
        <v>0</v>
      </c>
      <c r="F79" s="62">
        <v>0</v>
      </c>
      <c r="G79" s="62">
        <v>1</v>
      </c>
      <c r="H79" s="62">
        <v>0</v>
      </c>
      <c r="I79" s="62">
        <v>0</v>
      </c>
      <c r="J79" s="62">
        <v>0</v>
      </c>
      <c r="K79" s="62">
        <v>0</v>
      </c>
      <c r="L79" s="64">
        <v>10</v>
      </c>
      <c r="M79" s="58"/>
      <c r="N79" s="55"/>
      <c r="O79" s="55"/>
      <c r="P79" s="55"/>
      <c r="Q79" s="55"/>
      <c r="R79" s="55"/>
      <c r="S79" s="55"/>
      <c r="T79" s="55"/>
      <c r="U79" s="55"/>
      <c r="V79" s="55"/>
    </row>
    <row r="80" spans="2:22" s="56" customFormat="1" ht="15" customHeight="1" x14ac:dyDescent="0.35">
      <c r="B80" s="44" t="s">
        <v>119</v>
      </c>
      <c r="C80" s="62">
        <v>1147</v>
      </c>
      <c r="D80" s="62">
        <v>618</v>
      </c>
      <c r="E80" s="62">
        <v>363</v>
      </c>
      <c r="F80" s="62">
        <v>477</v>
      </c>
      <c r="G80" s="62">
        <v>162</v>
      </c>
      <c r="H80" s="62">
        <v>47</v>
      </c>
      <c r="I80" s="62">
        <v>4</v>
      </c>
      <c r="J80" s="62">
        <v>16</v>
      </c>
      <c r="K80" s="62">
        <v>5</v>
      </c>
      <c r="L80" s="64">
        <v>2839</v>
      </c>
      <c r="M80" s="58"/>
      <c r="N80" s="55"/>
      <c r="O80" s="55"/>
      <c r="P80" s="55"/>
      <c r="Q80" s="55"/>
      <c r="R80" s="55"/>
      <c r="S80" s="55"/>
      <c r="T80" s="55"/>
      <c r="U80" s="55"/>
      <c r="V80" s="55"/>
    </row>
    <row r="81" spans="2:22" s="56" customFormat="1" ht="15" customHeight="1" x14ac:dyDescent="0.35">
      <c r="B81" s="44" t="s">
        <v>14</v>
      </c>
      <c r="C81" s="62">
        <v>151</v>
      </c>
      <c r="D81" s="62">
        <v>93</v>
      </c>
      <c r="E81" s="62">
        <v>65</v>
      </c>
      <c r="F81" s="62">
        <v>121</v>
      </c>
      <c r="G81" s="62">
        <v>25</v>
      </c>
      <c r="H81" s="62">
        <v>10</v>
      </c>
      <c r="I81" s="62">
        <v>0</v>
      </c>
      <c r="J81" s="62">
        <v>0</v>
      </c>
      <c r="K81" s="62">
        <v>6</v>
      </c>
      <c r="L81" s="64">
        <v>471</v>
      </c>
      <c r="M81" s="58"/>
      <c r="N81" s="55"/>
      <c r="O81" s="55"/>
      <c r="P81" s="55"/>
      <c r="Q81" s="68"/>
      <c r="R81" s="55"/>
      <c r="S81" s="55"/>
      <c r="T81" s="55"/>
      <c r="U81" s="55"/>
      <c r="V81" s="55"/>
    </row>
    <row r="82" spans="2:22" s="56" customFormat="1" ht="15" customHeight="1" x14ac:dyDescent="0.35">
      <c r="B82" s="69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55"/>
      <c r="N82" s="55"/>
      <c r="O82" s="55"/>
      <c r="P82" s="71"/>
      <c r="Q82" s="68"/>
      <c r="R82" s="55"/>
      <c r="S82" s="55"/>
      <c r="T82" s="55"/>
      <c r="U82" s="55"/>
      <c r="V82" s="55"/>
    </row>
    <row r="83" spans="2:22" s="56" customFormat="1" ht="15" customHeight="1" x14ac:dyDescent="0.35">
      <c r="B83" s="65"/>
      <c r="C83" s="58"/>
      <c r="D83" s="58"/>
      <c r="E83" s="72"/>
      <c r="F83" s="72"/>
      <c r="G83" s="72"/>
      <c r="H83" s="72"/>
      <c r="I83" s="72"/>
      <c r="J83" s="72"/>
      <c r="K83" s="72"/>
      <c r="L83" s="72"/>
      <c r="M83" s="55"/>
      <c r="N83" s="55"/>
      <c r="O83" s="55"/>
      <c r="P83" s="71"/>
      <c r="Q83" s="55"/>
      <c r="R83" s="55"/>
      <c r="S83" s="55"/>
      <c r="T83" s="55"/>
      <c r="U83" s="55"/>
      <c r="V83" s="55"/>
    </row>
    <row r="84" spans="2:22" s="56" customFormat="1" ht="15" customHeight="1" x14ac:dyDescent="0.35">
      <c r="B84" s="59" t="s">
        <v>264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</row>
    <row r="85" spans="2:22" s="56" customFormat="1" ht="26" x14ac:dyDescent="0.35">
      <c r="B85" s="31" t="s">
        <v>121</v>
      </c>
      <c r="C85" s="23" t="s">
        <v>21</v>
      </c>
      <c r="D85" s="23" t="s">
        <v>22</v>
      </c>
      <c r="E85" s="23" t="s">
        <v>109</v>
      </c>
      <c r="F85" s="27" t="s">
        <v>23</v>
      </c>
      <c r="G85" s="23" t="s">
        <v>24</v>
      </c>
      <c r="H85" s="23" t="s">
        <v>39</v>
      </c>
      <c r="I85" s="23" t="s">
        <v>40</v>
      </c>
      <c r="J85" s="23" t="s">
        <v>153</v>
      </c>
      <c r="K85" s="27" t="s">
        <v>14</v>
      </c>
      <c r="L85" s="23" t="s">
        <v>6</v>
      </c>
      <c r="M85" s="55"/>
      <c r="N85" s="55"/>
      <c r="O85" s="55"/>
      <c r="P85" s="55"/>
      <c r="Q85" s="55"/>
      <c r="R85" s="55"/>
      <c r="S85" s="55"/>
      <c r="T85" s="55"/>
      <c r="U85" s="55"/>
      <c r="V85" s="55"/>
    </row>
    <row r="86" spans="2:22" s="56" customFormat="1" ht="15" customHeight="1" x14ac:dyDescent="0.35">
      <c r="B86" s="44" t="s">
        <v>25</v>
      </c>
      <c r="C86" s="62">
        <v>1425</v>
      </c>
      <c r="D86" s="62">
        <v>10055</v>
      </c>
      <c r="E86" s="62">
        <v>2508</v>
      </c>
      <c r="F86" s="62">
        <v>12085</v>
      </c>
      <c r="G86" s="62">
        <v>1957</v>
      </c>
      <c r="H86" s="62">
        <v>666</v>
      </c>
      <c r="I86" s="62">
        <v>27</v>
      </c>
      <c r="J86" s="62">
        <v>56</v>
      </c>
      <c r="K86" s="62">
        <v>151</v>
      </c>
      <c r="L86" s="64">
        <v>28930</v>
      </c>
      <c r="M86" s="55"/>
      <c r="N86" s="55"/>
      <c r="O86" s="55"/>
      <c r="P86" s="55"/>
      <c r="Q86" s="55"/>
      <c r="R86" s="55"/>
      <c r="S86" s="55"/>
      <c r="T86" s="55"/>
      <c r="U86" s="55"/>
      <c r="V86" s="55"/>
    </row>
    <row r="87" spans="2:22" s="56" customFormat="1" ht="15" customHeight="1" x14ac:dyDescent="0.35">
      <c r="B87" s="44" t="s">
        <v>26</v>
      </c>
      <c r="C87" s="62">
        <v>1343</v>
      </c>
      <c r="D87" s="62">
        <v>6663</v>
      </c>
      <c r="E87" s="62">
        <v>3150</v>
      </c>
      <c r="F87" s="62">
        <v>7141</v>
      </c>
      <c r="G87" s="62">
        <v>1481</v>
      </c>
      <c r="H87" s="62">
        <v>566</v>
      </c>
      <c r="I87" s="62">
        <v>15</v>
      </c>
      <c r="J87" s="62">
        <v>27</v>
      </c>
      <c r="K87" s="62">
        <v>54</v>
      </c>
      <c r="L87" s="64">
        <v>20440</v>
      </c>
      <c r="M87" s="55"/>
      <c r="N87" s="55"/>
      <c r="O87" s="55"/>
      <c r="P87" s="55"/>
      <c r="Q87" s="55"/>
      <c r="R87" s="55"/>
      <c r="S87" s="55"/>
      <c r="T87" s="55"/>
      <c r="U87" s="55"/>
      <c r="V87" s="55"/>
    </row>
    <row r="88" spans="2:22" s="56" customFormat="1" ht="15" customHeight="1" x14ac:dyDescent="0.35">
      <c r="B88" s="44" t="s">
        <v>27</v>
      </c>
      <c r="C88" s="62">
        <v>806</v>
      </c>
      <c r="D88" s="62">
        <v>4318</v>
      </c>
      <c r="E88" s="62">
        <v>502</v>
      </c>
      <c r="F88" s="62">
        <v>4124</v>
      </c>
      <c r="G88" s="62">
        <v>1000</v>
      </c>
      <c r="H88" s="62">
        <v>618</v>
      </c>
      <c r="I88" s="62">
        <v>12</v>
      </c>
      <c r="J88" s="62">
        <v>25</v>
      </c>
      <c r="K88" s="62">
        <v>5</v>
      </c>
      <c r="L88" s="64">
        <v>11410</v>
      </c>
      <c r="M88" s="55"/>
      <c r="N88" s="55"/>
      <c r="O88" s="55"/>
      <c r="P88" s="55"/>
      <c r="Q88" s="55"/>
      <c r="R88" s="55"/>
      <c r="S88" s="55"/>
      <c r="T88" s="55"/>
      <c r="U88" s="55"/>
      <c r="V88" s="55"/>
    </row>
    <row r="89" spans="2:22" s="56" customFormat="1" ht="15" customHeight="1" x14ac:dyDescent="0.35">
      <c r="B89" s="44" t="s">
        <v>28</v>
      </c>
      <c r="C89" s="62">
        <v>12515</v>
      </c>
      <c r="D89" s="62">
        <v>11117</v>
      </c>
      <c r="E89" s="62">
        <v>452</v>
      </c>
      <c r="F89" s="62">
        <v>5217</v>
      </c>
      <c r="G89" s="62">
        <v>1101</v>
      </c>
      <c r="H89" s="62">
        <v>908</v>
      </c>
      <c r="I89" s="62">
        <v>45</v>
      </c>
      <c r="J89" s="62">
        <v>151</v>
      </c>
      <c r="K89" s="62">
        <v>37</v>
      </c>
      <c r="L89" s="64">
        <v>31543</v>
      </c>
      <c r="M89" s="55"/>
      <c r="N89" s="55"/>
      <c r="O89" s="55"/>
      <c r="P89" s="55"/>
      <c r="Q89" s="55"/>
      <c r="R89" s="55"/>
      <c r="S89" s="55"/>
      <c r="T89" s="55"/>
      <c r="U89" s="55"/>
      <c r="V89" s="55"/>
    </row>
    <row r="90" spans="2:22" s="56" customFormat="1" ht="15" customHeight="1" x14ac:dyDescent="0.35">
      <c r="B90" s="65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5"/>
      <c r="N90" s="55"/>
      <c r="O90" s="55"/>
      <c r="P90" s="55"/>
      <c r="Q90" s="55"/>
      <c r="R90" s="55"/>
      <c r="S90" s="55"/>
      <c r="T90" s="55"/>
      <c r="U90" s="55"/>
      <c r="V90" s="55"/>
    </row>
    <row r="91" spans="2:22" s="56" customFormat="1" ht="15" customHeight="1" x14ac:dyDescent="0.35">
      <c r="B91" s="65"/>
      <c r="C91" s="58"/>
      <c r="D91" s="58"/>
      <c r="E91" s="58"/>
      <c r="F91" s="58"/>
      <c r="G91" s="58"/>
      <c r="H91" s="58"/>
      <c r="I91" s="58"/>
      <c r="J91" s="58"/>
      <c r="K91" s="58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</row>
    <row r="92" spans="2:22" s="56" customFormat="1" ht="15" customHeight="1" x14ac:dyDescent="0.35">
      <c r="B92" s="37" t="s">
        <v>107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</row>
    <row r="93" spans="2:22" s="56" customFormat="1" ht="15" customHeight="1" x14ac:dyDescent="0.35">
      <c r="B93" s="54" t="s">
        <v>98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</row>
    <row r="94" spans="2:22" s="56" customFormat="1" ht="15" customHeight="1" x14ac:dyDescent="0.35">
      <c r="B94" s="69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2:22" s="56" customFormat="1" ht="15" customHeight="1" x14ac:dyDescent="0.35">
      <c r="B95" s="69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5"/>
      <c r="N95" s="55"/>
      <c r="O95" s="55"/>
      <c r="P95" s="55"/>
      <c r="Q95" s="55"/>
      <c r="R95" s="55"/>
      <c r="S95" s="55"/>
      <c r="T95" s="55"/>
      <c r="U95" s="55"/>
      <c r="V95" s="55"/>
    </row>
    <row r="96" spans="2:22" s="56" customFormat="1" ht="15" customHeight="1" x14ac:dyDescent="0.35">
      <c r="B96" s="65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5"/>
      <c r="N96" s="55"/>
      <c r="O96" s="55"/>
      <c r="P96" s="55"/>
      <c r="Q96" s="55"/>
      <c r="R96" s="55"/>
      <c r="S96" s="55"/>
      <c r="T96" s="55"/>
      <c r="U96" s="55"/>
      <c r="V96" s="55"/>
    </row>
    <row r="97" spans="2:22" s="56" customFormat="1" ht="15" customHeight="1" x14ac:dyDescent="0.35">
      <c r="B97" s="65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2:22" s="56" customFormat="1" ht="15" customHeight="1" x14ac:dyDescent="0.35">
      <c r="B98" s="65"/>
      <c r="C98" s="58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</row>
    <row r="99" spans="2:22" s="56" customFormat="1" ht="15" customHeight="1" x14ac:dyDescent="0.35">
      <c r="B99" s="65"/>
      <c r="C99" s="55"/>
      <c r="D99" s="58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</row>
    <row r="100" spans="2:22" s="56" customFormat="1" ht="15" customHeight="1" x14ac:dyDescent="0.35">
      <c r="B100" s="65"/>
      <c r="C100" s="55"/>
      <c r="D100" s="58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</row>
    <row r="101" spans="2:22" s="56" customFormat="1" ht="15" customHeight="1" x14ac:dyDescent="0.35">
      <c r="B101" s="6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</row>
    <row r="102" spans="2:22" s="56" customFormat="1" ht="15" customHeight="1" x14ac:dyDescent="0.35">
      <c r="B102" s="6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</row>
    <row r="103" spans="2:22" s="56" customFormat="1" ht="15" customHeight="1" x14ac:dyDescent="0.35">
      <c r="B103" s="6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</row>
    <row r="104" spans="2:22" s="56" customFormat="1" ht="15" customHeight="1" x14ac:dyDescent="0.35">
      <c r="B104" s="6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</row>
    <row r="105" spans="2:22" s="56" customFormat="1" ht="15" customHeight="1" x14ac:dyDescent="0.35">
      <c r="B105" s="6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</row>
    <row r="106" spans="2:22" s="56" customFormat="1" ht="15" customHeight="1" x14ac:dyDescent="0.35">
      <c r="B106" s="6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</row>
    <row r="107" spans="2:22" s="56" customFormat="1" ht="15" customHeight="1" x14ac:dyDescent="0.35">
      <c r="B107" s="6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</row>
    <row r="108" spans="2:22" s="56" customFormat="1" ht="15" customHeight="1" x14ac:dyDescent="0.35">
      <c r="B108" s="6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</row>
    <row r="109" spans="2:22" s="56" customFormat="1" ht="15" customHeight="1" x14ac:dyDescent="0.35">
      <c r="B109" s="6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</row>
    <row r="110" spans="2:22" s="56" customFormat="1" ht="15" customHeight="1" x14ac:dyDescent="0.35">
      <c r="B110" s="6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</row>
    <row r="111" spans="2:22" s="56" customFormat="1" ht="15" customHeight="1" x14ac:dyDescent="0.35">
      <c r="B111" s="6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</row>
    <row r="112" spans="2:22" s="56" customFormat="1" ht="15" customHeight="1" x14ac:dyDescent="0.35">
      <c r="B112" s="6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</row>
    <row r="113" spans="2:22" s="56" customFormat="1" ht="15" customHeight="1" x14ac:dyDescent="0.35">
      <c r="B113" s="6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</row>
    <row r="114" spans="2:22" s="56" customFormat="1" ht="15" customHeight="1" x14ac:dyDescent="0.35">
      <c r="B114" s="6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</row>
    <row r="115" spans="2:22" s="56" customFormat="1" ht="15" customHeight="1" x14ac:dyDescent="0.35">
      <c r="B115" s="6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</row>
    <row r="116" spans="2:22" s="56" customFormat="1" ht="15" customHeight="1" x14ac:dyDescent="0.35">
      <c r="B116" s="6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</row>
    <row r="117" spans="2:22" s="56" customFormat="1" ht="15" customHeight="1" x14ac:dyDescent="0.35">
      <c r="B117" s="6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</row>
    <row r="118" spans="2:22" s="56" customFormat="1" ht="15" customHeight="1" x14ac:dyDescent="0.35">
      <c r="B118" s="6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</row>
    <row r="119" spans="2:22" s="56" customFormat="1" ht="15" customHeight="1" x14ac:dyDescent="0.35">
      <c r="B119" s="6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</row>
    <row r="120" spans="2:22" s="56" customFormat="1" ht="15" customHeight="1" x14ac:dyDescent="0.35">
      <c r="B120" s="6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</row>
    <row r="121" spans="2:22" s="56" customFormat="1" ht="15" customHeight="1" x14ac:dyDescent="0.35">
      <c r="B121" s="6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</row>
    <row r="122" spans="2:22" s="56" customFormat="1" ht="15" customHeight="1" x14ac:dyDescent="0.35">
      <c r="B122" s="6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</row>
    <row r="123" spans="2:22" s="56" customFormat="1" ht="15" customHeight="1" x14ac:dyDescent="0.35">
      <c r="B123" s="6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</row>
    <row r="124" spans="2:22" s="56" customFormat="1" ht="15" customHeight="1" x14ac:dyDescent="0.35">
      <c r="B124" s="6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</row>
    <row r="125" spans="2:22" s="56" customFormat="1" ht="15" customHeight="1" x14ac:dyDescent="0.35">
      <c r="B125" s="6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</row>
    <row r="126" spans="2:22" s="56" customFormat="1" ht="15" customHeight="1" x14ac:dyDescent="0.35">
      <c r="B126" s="6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</row>
    <row r="127" spans="2:22" s="56" customFormat="1" ht="15" customHeight="1" x14ac:dyDescent="0.35">
      <c r="B127" s="6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</row>
    <row r="128" spans="2:22" s="56" customFormat="1" ht="15" customHeight="1" x14ac:dyDescent="0.35">
      <c r="B128" s="6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</row>
    <row r="129" spans="2:22" s="56" customFormat="1" ht="15" customHeight="1" x14ac:dyDescent="0.35">
      <c r="B129" s="6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</row>
    <row r="130" spans="2:22" s="56" customFormat="1" ht="15" customHeight="1" x14ac:dyDescent="0.35">
      <c r="B130" s="6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</row>
    <row r="131" spans="2:22" s="56" customFormat="1" ht="15" customHeight="1" x14ac:dyDescent="0.35">
      <c r="B131" s="6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</row>
    <row r="132" spans="2:22" s="56" customFormat="1" ht="15" customHeight="1" x14ac:dyDescent="0.35">
      <c r="B132" s="6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</row>
    <row r="133" spans="2:22" s="56" customFormat="1" ht="15" customHeight="1" x14ac:dyDescent="0.35">
      <c r="B133" s="6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</row>
    <row r="134" spans="2:22" s="56" customFormat="1" ht="15" customHeight="1" x14ac:dyDescent="0.35">
      <c r="B134" s="6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</row>
    <row r="135" spans="2:22" s="56" customFormat="1" ht="15" customHeight="1" x14ac:dyDescent="0.35">
      <c r="B135" s="6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</row>
    <row r="136" spans="2:22" s="56" customFormat="1" ht="15" customHeight="1" x14ac:dyDescent="0.35">
      <c r="B136" s="6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</row>
    <row r="137" spans="2:22" s="56" customFormat="1" ht="15" customHeight="1" x14ac:dyDescent="0.35">
      <c r="B137" s="6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</row>
    <row r="138" spans="2:22" s="56" customFormat="1" ht="15" customHeight="1" x14ac:dyDescent="0.35">
      <c r="B138" s="6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</row>
    <row r="139" spans="2:22" s="56" customFormat="1" ht="15" customHeight="1" x14ac:dyDescent="0.35">
      <c r="B139" s="6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</row>
    <row r="140" spans="2:22" s="56" customFormat="1" ht="15" customHeight="1" x14ac:dyDescent="0.35">
      <c r="B140" s="6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</row>
    <row r="141" spans="2:22" s="56" customFormat="1" ht="15" customHeight="1" x14ac:dyDescent="0.35">
      <c r="B141" s="6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</row>
    <row r="142" spans="2:22" s="56" customFormat="1" ht="15" customHeight="1" x14ac:dyDescent="0.35">
      <c r="B142" s="6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</row>
    <row r="143" spans="2:22" s="56" customFormat="1" ht="15" customHeight="1" x14ac:dyDescent="0.35">
      <c r="B143" s="6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</row>
    <row r="144" spans="2:22" s="56" customFormat="1" ht="15" customHeight="1" x14ac:dyDescent="0.35">
      <c r="B144" s="6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</row>
    <row r="145" spans="2:22" s="56" customFormat="1" ht="15" customHeight="1" x14ac:dyDescent="0.35">
      <c r="B145" s="6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</row>
    <row r="146" spans="2:22" s="56" customFormat="1" ht="15" customHeight="1" x14ac:dyDescent="0.35">
      <c r="B146" s="6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</row>
    <row r="147" spans="2:22" s="56" customFormat="1" ht="15" customHeight="1" x14ac:dyDescent="0.35">
      <c r="B147" s="6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</row>
    <row r="148" spans="2:22" s="56" customFormat="1" ht="15" customHeight="1" x14ac:dyDescent="0.35">
      <c r="B148" s="6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</row>
    <row r="149" spans="2:22" s="56" customFormat="1" ht="15" customHeight="1" x14ac:dyDescent="0.35">
      <c r="B149" s="6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</row>
    <row r="150" spans="2:22" s="56" customFormat="1" ht="15" customHeight="1" x14ac:dyDescent="0.35">
      <c r="B150" s="6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</row>
    <row r="151" spans="2:22" s="56" customFormat="1" ht="15" customHeight="1" x14ac:dyDescent="0.35">
      <c r="B151" s="6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</row>
    <row r="152" spans="2:22" s="56" customFormat="1" ht="15" customHeight="1" x14ac:dyDescent="0.35">
      <c r="B152" s="6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</row>
    <row r="153" spans="2:22" s="56" customFormat="1" ht="15" customHeight="1" x14ac:dyDescent="0.35">
      <c r="B153" s="6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</row>
    <row r="154" spans="2:22" s="56" customFormat="1" ht="15" customHeight="1" x14ac:dyDescent="0.35">
      <c r="B154" s="6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</row>
    <row r="155" spans="2:22" s="56" customFormat="1" ht="15" customHeight="1" x14ac:dyDescent="0.35">
      <c r="B155" s="6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</row>
    <row r="156" spans="2:22" s="56" customFormat="1" ht="15" customHeight="1" x14ac:dyDescent="0.35">
      <c r="B156" s="6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</row>
    <row r="157" spans="2:22" s="56" customFormat="1" ht="15" customHeight="1" x14ac:dyDescent="0.35">
      <c r="B157" s="6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</row>
    <row r="158" spans="2:22" s="56" customFormat="1" ht="15" customHeight="1" x14ac:dyDescent="0.35">
      <c r="B158" s="6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</row>
    <row r="159" spans="2:22" s="56" customFormat="1" ht="15" customHeight="1" x14ac:dyDescent="0.35">
      <c r="B159" s="6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</row>
    <row r="160" spans="2:22" s="56" customFormat="1" ht="15" customHeight="1" x14ac:dyDescent="0.35">
      <c r="B160" s="6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</row>
    <row r="161" spans="2:22" s="56" customFormat="1" ht="15" customHeight="1" x14ac:dyDescent="0.35">
      <c r="B161" s="6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</row>
    <row r="162" spans="2:22" s="56" customFormat="1" ht="15" customHeight="1" x14ac:dyDescent="0.35">
      <c r="B162" s="6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</row>
    <row r="163" spans="2:22" s="56" customFormat="1" ht="15" customHeight="1" x14ac:dyDescent="0.35">
      <c r="B163" s="6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</row>
    <row r="164" spans="2:22" s="56" customFormat="1" ht="15" customHeight="1" x14ac:dyDescent="0.35">
      <c r="B164" s="6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</row>
    <row r="165" spans="2:22" s="56" customFormat="1" ht="15" customHeight="1" x14ac:dyDescent="0.35">
      <c r="B165" s="6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</row>
    <row r="166" spans="2:22" s="56" customFormat="1" ht="15" customHeight="1" x14ac:dyDescent="0.35">
      <c r="B166" s="6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</row>
    <row r="167" spans="2:22" s="56" customFormat="1" ht="15" customHeight="1" x14ac:dyDescent="0.35">
      <c r="B167" s="6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</row>
    <row r="168" spans="2:22" s="56" customFormat="1" ht="15" customHeight="1" x14ac:dyDescent="0.35">
      <c r="B168" s="6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</row>
    <row r="169" spans="2:22" s="56" customFormat="1" ht="15" customHeight="1" x14ac:dyDescent="0.35">
      <c r="B169" s="6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</row>
    <row r="170" spans="2:22" s="56" customFormat="1" ht="15" customHeight="1" x14ac:dyDescent="0.35">
      <c r="B170" s="6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</row>
    <row r="171" spans="2:22" s="56" customFormat="1" ht="15" customHeight="1" x14ac:dyDescent="0.35">
      <c r="B171" s="6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</row>
    <row r="172" spans="2:22" s="56" customFormat="1" ht="15" customHeight="1" x14ac:dyDescent="0.35">
      <c r="B172" s="6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</row>
    <row r="173" spans="2:22" s="56" customFormat="1" ht="15" customHeight="1" x14ac:dyDescent="0.35">
      <c r="B173" s="6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</row>
    <row r="174" spans="2:22" s="56" customFormat="1" ht="15" customHeight="1" x14ac:dyDescent="0.35">
      <c r="B174" s="6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</row>
    <row r="175" spans="2:22" s="56" customFormat="1" ht="15" customHeight="1" x14ac:dyDescent="0.35">
      <c r="B175" s="6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</row>
    <row r="176" spans="2:22" s="56" customFormat="1" ht="15" customHeight="1" x14ac:dyDescent="0.35">
      <c r="B176" s="6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</row>
    <row r="177" spans="2:22" s="56" customFormat="1" ht="15" customHeight="1" x14ac:dyDescent="0.35">
      <c r="B177" s="6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</row>
    <row r="178" spans="2:22" s="56" customFormat="1" ht="15" customHeight="1" x14ac:dyDescent="0.35">
      <c r="B178" s="6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</row>
    <row r="179" spans="2:22" s="56" customFormat="1" ht="15" customHeight="1" x14ac:dyDescent="0.35">
      <c r="B179" s="6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</row>
    <row r="180" spans="2:22" s="56" customFormat="1" ht="15" customHeight="1" x14ac:dyDescent="0.35">
      <c r="B180" s="6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</row>
    <row r="181" spans="2:22" s="56" customFormat="1" ht="15" customHeight="1" x14ac:dyDescent="0.35">
      <c r="B181" s="6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</row>
    <row r="182" spans="2:22" s="56" customFormat="1" ht="15" customHeight="1" x14ac:dyDescent="0.35">
      <c r="B182" s="6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</row>
    <row r="183" spans="2:22" s="56" customFormat="1" ht="15" customHeight="1" x14ac:dyDescent="0.35">
      <c r="B183" s="6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</row>
    <row r="184" spans="2:22" s="56" customFormat="1" ht="15" customHeight="1" x14ac:dyDescent="0.35">
      <c r="B184" s="6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</row>
    <row r="185" spans="2:22" s="56" customFormat="1" ht="15" customHeight="1" x14ac:dyDescent="0.35">
      <c r="B185" s="6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</row>
    <row r="186" spans="2:22" s="56" customFormat="1" ht="15" customHeight="1" x14ac:dyDescent="0.35">
      <c r="B186" s="6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</row>
    <row r="187" spans="2:22" s="56" customFormat="1" ht="15" customHeight="1" x14ac:dyDescent="0.35">
      <c r="B187" s="6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</row>
    <row r="188" spans="2:22" s="56" customFormat="1" ht="15" customHeight="1" x14ac:dyDescent="0.35">
      <c r="B188" s="6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</row>
    <row r="189" spans="2:22" s="56" customFormat="1" ht="15" customHeight="1" x14ac:dyDescent="0.35">
      <c r="B189" s="6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</row>
    <row r="190" spans="2:22" s="56" customFormat="1" ht="15" customHeight="1" x14ac:dyDescent="0.35">
      <c r="B190" s="6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</row>
    <row r="191" spans="2:22" s="56" customFormat="1" ht="15" customHeight="1" x14ac:dyDescent="0.35">
      <c r="B191" s="6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</row>
    <row r="192" spans="2:22" s="56" customFormat="1" ht="15" customHeight="1" x14ac:dyDescent="0.35">
      <c r="B192" s="6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</row>
    <row r="193" spans="2:22" s="56" customFormat="1" ht="15" customHeight="1" x14ac:dyDescent="0.35">
      <c r="B193" s="6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</row>
    <row r="194" spans="2:22" s="56" customFormat="1" ht="15" customHeight="1" x14ac:dyDescent="0.35">
      <c r="B194" s="6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</row>
    <row r="195" spans="2:22" s="56" customFormat="1" ht="15" customHeight="1" x14ac:dyDescent="0.35">
      <c r="B195" s="6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</row>
    <row r="196" spans="2:22" ht="15" customHeight="1" x14ac:dyDescent="0.35">
      <c r="B196" s="53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</row>
    <row r="197" spans="2:22" ht="15" customHeight="1" x14ac:dyDescent="0.35">
      <c r="B197" s="53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</row>
    <row r="198" spans="2:22" ht="15" customHeight="1" x14ac:dyDescent="0.35">
      <c r="B198" s="53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</row>
    <row r="199" spans="2:22" ht="15" customHeight="1" x14ac:dyDescent="0.35">
      <c r="B199" s="53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</row>
    <row r="200" spans="2:22" ht="15" customHeight="1" x14ac:dyDescent="0.35">
      <c r="B200" s="53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</row>
    <row r="201" spans="2:22" ht="15" customHeight="1" x14ac:dyDescent="0.35">
      <c r="B201" s="53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</row>
    <row r="202" spans="2:22" ht="15" customHeight="1" x14ac:dyDescent="0.35">
      <c r="B202" s="53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</row>
    <row r="203" spans="2:22" ht="15" customHeight="1" x14ac:dyDescent="0.35">
      <c r="B203" s="53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</row>
    <row r="204" spans="2:22" ht="15" customHeight="1" x14ac:dyDescent="0.35">
      <c r="B204" s="53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</row>
    <row r="205" spans="2:22" ht="15" customHeight="1" x14ac:dyDescent="0.35">
      <c r="B205" s="53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</row>
    <row r="206" spans="2:22" ht="15" customHeight="1" x14ac:dyDescent="0.35">
      <c r="B206" s="53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</row>
    <row r="207" spans="2:22" ht="15" customHeight="1" x14ac:dyDescent="0.35">
      <c r="B207" s="53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</row>
    <row r="208" spans="2:22" ht="15" customHeight="1" x14ac:dyDescent="0.35">
      <c r="B208" s="53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</row>
    <row r="209" spans="2:22" ht="15" customHeight="1" x14ac:dyDescent="0.35">
      <c r="B209" s="53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</row>
    <row r="210" spans="2:22" ht="15" customHeight="1" x14ac:dyDescent="0.35">
      <c r="B210" s="53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</row>
    <row r="211" spans="2:22" ht="15" customHeight="1" x14ac:dyDescent="0.35">
      <c r="B211" s="53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</row>
    <row r="212" spans="2:22" ht="15" customHeight="1" x14ac:dyDescent="0.35">
      <c r="B212" s="53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</row>
    <row r="213" spans="2:22" ht="15" customHeight="1" x14ac:dyDescent="0.35">
      <c r="B213" s="53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</row>
    <row r="214" spans="2:22" ht="15" customHeight="1" x14ac:dyDescent="0.35">
      <c r="B214" s="53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</row>
    <row r="215" spans="2:22" ht="15" customHeight="1" x14ac:dyDescent="0.35">
      <c r="B215" s="53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</row>
    <row r="216" spans="2:22" ht="15" customHeight="1" x14ac:dyDescent="0.35">
      <c r="B216" s="53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</row>
    <row r="217" spans="2:22" ht="15" customHeight="1" x14ac:dyDescent="0.35">
      <c r="B217" s="53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</row>
    <row r="218" spans="2:22" ht="15" customHeight="1" x14ac:dyDescent="0.35">
      <c r="B218" s="53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</row>
    <row r="219" spans="2:22" ht="15" customHeight="1" x14ac:dyDescent="0.35">
      <c r="B219" s="53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</row>
    <row r="220" spans="2:22" ht="15" customHeight="1" x14ac:dyDescent="0.35">
      <c r="B220" s="53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</row>
    <row r="221" spans="2:22" ht="15" customHeight="1" x14ac:dyDescent="0.35">
      <c r="B221" s="53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</row>
    <row r="222" spans="2:22" ht="15" customHeight="1" x14ac:dyDescent="0.35">
      <c r="B222" s="53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</row>
    <row r="223" spans="2:22" ht="15" customHeight="1" x14ac:dyDescent="0.35">
      <c r="B223" s="53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</row>
    <row r="224" spans="2:22" ht="15" customHeight="1" x14ac:dyDescent="0.35">
      <c r="B224" s="53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</row>
    <row r="225" spans="2:22" ht="15" customHeight="1" x14ac:dyDescent="0.35">
      <c r="B225" s="53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</row>
    <row r="226" spans="2:22" ht="15" customHeight="1" x14ac:dyDescent="0.35">
      <c r="B226" s="53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</row>
    <row r="227" spans="2:22" ht="15" customHeight="1" x14ac:dyDescent="0.35">
      <c r="B227" s="53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</row>
    <row r="228" spans="2:22" ht="15" customHeight="1" x14ac:dyDescent="0.35">
      <c r="B228" s="53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</row>
    <row r="229" spans="2:22" ht="15" customHeight="1" x14ac:dyDescent="0.35">
      <c r="B229" s="53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</row>
    <row r="230" spans="2:22" ht="15" customHeight="1" x14ac:dyDescent="0.35">
      <c r="B230" s="53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</row>
    <row r="231" spans="2:22" ht="15" customHeight="1" x14ac:dyDescent="0.35">
      <c r="B231" s="53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</row>
    <row r="232" spans="2:22" ht="15" customHeight="1" x14ac:dyDescent="0.35">
      <c r="B232" s="53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</row>
    <row r="233" spans="2:22" ht="15" customHeight="1" x14ac:dyDescent="0.35">
      <c r="B233" s="53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</row>
    <row r="234" spans="2:22" ht="15" customHeight="1" x14ac:dyDescent="0.35">
      <c r="B234" s="53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</row>
    <row r="235" spans="2:22" ht="15" customHeight="1" x14ac:dyDescent="0.35">
      <c r="B235" s="53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</row>
    <row r="236" spans="2:22" ht="15" customHeight="1" x14ac:dyDescent="0.35">
      <c r="B236" s="53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</row>
    <row r="237" spans="2:22" ht="15" customHeight="1" x14ac:dyDescent="0.35">
      <c r="B237" s="53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</row>
    <row r="238" spans="2:22" ht="15" customHeight="1" x14ac:dyDescent="0.35">
      <c r="B238" s="53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</row>
    <row r="239" spans="2:22" ht="15" customHeight="1" x14ac:dyDescent="0.35">
      <c r="B239" s="53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</row>
    <row r="240" spans="2:22" ht="15" customHeight="1" x14ac:dyDescent="0.35">
      <c r="B240" s="53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</row>
    <row r="241" spans="2:22" ht="15" customHeight="1" x14ac:dyDescent="0.35">
      <c r="B241" s="53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</row>
    <row r="242" spans="2:22" ht="15" customHeight="1" x14ac:dyDescent="0.35">
      <c r="B242" s="53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</row>
    <row r="243" spans="2:22" ht="15" customHeight="1" x14ac:dyDescent="0.35">
      <c r="B243" s="53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</row>
    <row r="244" spans="2:22" ht="15" customHeight="1" x14ac:dyDescent="0.35">
      <c r="B244" s="53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</row>
    <row r="245" spans="2:22" ht="15" customHeight="1" x14ac:dyDescent="0.35">
      <c r="B245" s="53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</row>
    <row r="246" spans="2:22" ht="15" customHeight="1" x14ac:dyDescent="0.35">
      <c r="B246" s="53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</row>
    <row r="247" spans="2:22" ht="15" customHeight="1" x14ac:dyDescent="0.35">
      <c r="B247" s="53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</row>
    <row r="248" spans="2:22" ht="15" customHeight="1" x14ac:dyDescent="0.35">
      <c r="B248" s="53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</row>
    <row r="249" spans="2:22" ht="15" customHeight="1" x14ac:dyDescent="0.35">
      <c r="B249" s="53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</row>
    <row r="250" spans="2:22" ht="15" customHeight="1" x14ac:dyDescent="0.35">
      <c r="B250" s="53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</row>
    <row r="251" spans="2:22" ht="15" customHeight="1" x14ac:dyDescent="0.35">
      <c r="B251" s="53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</row>
    <row r="252" spans="2:22" ht="15" customHeight="1" x14ac:dyDescent="0.35">
      <c r="B252" s="53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</row>
    <row r="253" spans="2:22" ht="15" customHeight="1" x14ac:dyDescent="0.35">
      <c r="B253" s="53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</row>
    <row r="254" spans="2:22" ht="15" customHeight="1" x14ac:dyDescent="0.35">
      <c r="B254" s="53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</row>
    <row r="255" spans="2:22" ht="15" customHeight="1" x14ac:dyDescent="0.35">
      <c r="B255" s="53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</row>
    <row r="256" spans="2:22" ht="15" customHeight="1" x14ac:dyDescent="0.35">
      <c r="B256" s="53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</row>
    <row r="257" spans="2:22" ht="15" customHeight="1" x14ac:dyDescent="0.35">
      <c r="B257" s="53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</row>
    <row r="258" spans="2:22" ht="15" customHeight="1" x14ac:dyDescent="0.35">
      <c r="B258" s="53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</row>
    <row r="259" spans="2:22" ht="15" customHeight="1" x14ac:dyDescent="0.35">
      <c r="B259" s="53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</row>
    <row r="260" spans="2:22" ht="15" customHeight="1" x14ac:dyDescent="0.35">
      <c r="B260" s="53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</row>
  </sheetData>
  <hyperlinks>
    <hyperlink ref="B93" location="Índice!C4" display="Volver al índice" xr:uid="{00000000-0004-0000-0200-000000000000}"/>
    <hyperlink ref="B3" location="Índice!C4" display="Volver al índice" xr:uid="{00000000-0004-0000-0200-000001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486"/>
  <sheetViews>
    <sheetView showGridLines="0" zoomScale="90" zoomScaleNormal="90" workbookViewId="0">
      <pane ySplit="3" topLeftCell="A37" activePane="bottomLeft" state="frozenSplit"/>
      <selection pane="bottomLeft" activeCell="A50" sqref="A50"/>
    </sheetView>
  </sheetViews>
  <sheetFormatPr baseColWidth="10" defaultColWidth="11.453125" defaultRowHeight="14.5" x14ac:dyDescent="0.35"/>
  <cols>
    <col min="1" max="1" width="2.7265625" style="56" customWidth="1"/>
    <col min="2" max="2" width="44.453125" style="69" customWidth="1"/>
    <col min="3" max="6" width="16.7265625" style="56" customWidth="1"/>
    <col min="7" max="16384" width="11.453125" style="56"/>
  </cols>
  <sheetData>
    <row r="1" spans="2:21" ht="21" x14ac:dyDescent="0.35">
      <c r="B1" s="50" t="s">
        <v>309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5"/>
      <c r="O1" s="55"/>
      <c r="P1" s="55"/>
      <c r="Q1" s="55"/>
      <c r="R1" s="55"/>
      <c r="S1" s="55"/>
      <c r="T1" s="55"/>
      <c r="U1" s="55"/>
    </row>
    <row r="2" spans="2:21" x14ac:dyDescent="0.35">
      <c r="B2" s="53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5"/>
      <c r="O2" s="55"/>
      <c r="P2" s="55"/>
      <c r="Q2" s="55"/>
      <c r="R2" s="55"/>
      <c r="S2" s="55"/>
      <c r="T2" s="55"/>
      <c r="U2" s="55"/>
    </row>
    <row r="3" spans="2:21" s="76" customFormat="1" x14ac:dyDescent="0.35">
      <c r="B3" s="74" t="s">
        <v>98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2:21" ht="15" customHeight="1" x14ac:dyDescent="0.35">
      <c r="B4" s="6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2:21" ht="15" customHeight="1" x14ac:dyDescent="0.35">
      <c r="B5" s="59" t="s">
        <v>206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2:21" ht="15" customHeight="1" x14ac:dyDescent="0.35">
      <c r="B6" s="35"/>
      <c r="C6" s="23" t="s">
        <v>4</v>
      </c>
      <c r="D6" s="23" t="s">
        <v>5</v>
      </c>
      <c r="E6" s="23" t="s">
        <v>341</v>
      </c>
      <c r="F6" s="23" t="s">
        <v>6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2:21" ht="15" customHeight="1" x14ac:dyDescent="0.35">
      <c r="B7" s="44" t="s">
        <v>29</v>
      </c>
      <c r="C7" s="93">
        <v>23567.883409090031</v>
      </c>
      <c r="D7" s="93">
        <v>28094.560227270929</v>
      </c>
      <c r="E7" s="93">
        <v>4.3181818181818182E-2</v>
      </c>
      <c r="F7" s="166">
        <v>51662.486818179139</v>
      </c>
      <c r="G7" s="58"/>
      <c r="H7" s="58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2:21" ht="15" customHeight="1" x14ac:dyDescent="0.35">
      <c r="B8" s="65"/>
      <c r="C8" s="58"/>
      <c r="D8" s="58"/>
      <c r="E8" s="58"/>
      <c r="F8" s="77"/>
      <c r="G8" s="78"/>
      <c r="H8" s="78"/>
      <c r="I8" s="78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2:21" ht="15" customHeight="1" x14ac:dyDescent="0.35">
      <c r="B9" s="6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2:21" ht="15" customHeight="1" x14ac:dyDescent="0.35">
      <c r="B10" s="59" t="s">
        <v>310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2:21" ht="15" customHeight="1" x14ac:dyDescent="0.35">
      <c r="B11" s="31" t="s">
        <v>111</v>
      </c>
      <c r="C11" s="23" t="s">
        <v>4</v>
      </c>
      <c r="D11" s="23" t="s">
        <v>5</v>
      </c>
      <c r="E11" s="23" t="s">
        <v>341</v>
      </c>
      <c r="F11" s="23" t="s">
        <v>6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2:21" ht="15" customHeight="1" x14ac:dyDescent="0.35">
      <c r="B12" s="44" t="s">
        <v>15</v>
      </c>
      <c r="C12" s="85">
        <v>19233.553636363766</v>
      </c>
      <c r="D12" s="85">
        <v>21226.420909090706</v>
      </c>
      <c r="E12" s="85">
        <v>4.3181818181818182E-2</v>
      </c>
      <c r="F12" s="61">
        <v>40460.017727272658</v>
      </c>
      <c r="G12" s="58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2:21" ht="15" customHeight="1" x14ac:dyDescent="0.35">
      <c r="B13" s="44" t="s">
        <v>16</v>
      </c>
      <c r="C13" s="85">
        <v>3490.9184090909353</v>
      </c>
      <c r="D13" s="85">
        <v>4983.6818181818126</v>
      </c>
      <c r="E13" s="85">
        <v>0</v>
      </c>
      <c r="F13" s="61">
        <v>8474.6002272727474</v>
      </c>
      <c r="G13" s="58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2:21" ht="15" customHeight="1" x14ac:dyDescent="0.35">
      <c r="B14" s="44" t="s">
        <v>17</v>
      </c>
      <c r="C14" s="85">
        <v>843.4113636363677</v>
      </c>
      <c r="D14" s="85">
        <v>1884.4574999999875</v>
      </c>
      <c r="E14" s="85">
        <v>0</v>
      </c>
      <c r="F14" s="61">
        <v>2727.8688636363549</v>
      </c>
      <c r="G14" s="58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2:21" ht="15" customHeight="1" x14ac:dyDescent="0.35">
      <c r="B15" s="6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spans="2:21" ht="15" customHeight="1" x14ac:dyDescent="0.35">
      <c r="B16" s="6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</row>
    <row r="17" spans="2:21" ht="15.5" x14ac:dyDescent="0.35">
      <c r="B17" s="59" t="s">
        <v>311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spans="2:21" ht="15" customHeight="1" x14ac:dyDescent="0.35">
      <c r="B18" s="31" t="s">
        <v>122</v>
      </c>
      <c r="C18" s="23" t="s">
        <v>4</v>
      </c>
      <c r="D18" s="23" t="s">
        <v>5</v>
      </c>
      <c r="E18" s="23" t="s">
        <v>341</v>
      </c>
      <c r="F18" s="23" t="s">
        <v>6</v>
      </c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</row>
    <row r="19" spans="2:21" ht="15" customHeight="1" x14ac:dyDescent="0.35">
      <c r="B19" s="44" t="s">
        <v>21</v>
      </c>
      <c r="C19" s="85">
        <v>5051.1129545454878</v>
      </c>
      <c r="D19" s="85">
        <v>9000.3136363637386</v>
      </c>
      <c r="E19" s="85">
        <v>0</v>
      </c>
      <c r="F19" s="61">
        <v>14051.426590909226</v>
      </c>
      <c r="G19" s="58"/>
      <c r="H19" s="97"/>
      <c r="I19" s="97"/>
      <c r="J19" s="98"/>
      <c r="K19" s="98"/>
      <c r="L19" s="99"/>
      <c r="M19" s="55"/>
      <c r="N19" s="55"/>
      <c r="O19" s="55"/>
      <c r="P19" s="55"/>
      <c r="Q19" s="55"/>
      <c r="R19" s="55"/>
    </row>
    <row r="20" spans="2:21" ht="15" customHeight="1" x14ac:dyDescent="0.35">
      <c r="B20" s="44" t="s">
        <v>22</v>
      </c>
      <c r="C20" s="85">
        <v>9103.9995454549153</v>
      </c>
      <c r="D20" s="85">
        <v>8832.3815909094119</v>
      </c>
      <c r="E20" s="85">
        <v>0</v>
      </c>
      <c r="F20" s="61">
        <v>17936.381136364325</v>
      </c>
      <c r="G20" s="58"/>
      <c r="H20" s="97"/>
      <c r="I20" s="97"/>
      <c r="J20" s="98"/>
      <c r="K20" s="98"/>
      <c r="L20" s="99"/>
      <c r="M20" s="55"/>
      <c r="N20" s="55"/>
      <c r="O20" s="55"/>
      <c r="P20" s="55"/>
      <c r="Q20" s="55"/>
      <c r="R20" s="55"/>
    </row>
    <row r="21" spans="2:21" ht="15" customHeight="1" x14ac:dyDescent="0.35">
      <c r="B21" s="44" t="s">
        <v>109</v>
      </c>
      <c r="C21" s="85">
        <v>939.87022727271676</v>
      </c>
      <c r="D21" s="85">
        <v>1214.2529545454574</v>
      </c>
      <c r="E21" s="85">
        <v>0</v>
      </c>
      <c r="F21" s="61">
        <v>2154.1231818181741</v>
      </c>
      <c r="G21" s="58"/>
      <c r="H21" s="97"/>
      <c r="I21" s="97"/>
      <c r="J21" s="98"/>
      <c r="K21" s="98"/>
      <c r="L21" s="99"/>
      <c r="M21" s="55"/>
      <c r="N21" s="55"/>
      <c r="O21" s="55"/>
      <c r="P21" s="55"/>
      <c r="Q21" s="55"/>
      <c r="R21" s="55"/>
    </row>
    <row r="22" spans="2:21" ht="15" customHeight="1" x14ac:dyDescent="0.35">
      <c r="B22" s="44" t="s">
        <v>23</v>
      </c>
      <c r="C22" s="85">
        <v>6036.2934090909484</v>
      </c>
      <c r="D22" s="85">
        <v>6397.7738636363792</v>
      </c>
      <c r="E22" s="85">
        <v>4.3181818181818182E-2</v>
      </c>
      <c r="F22" s="61">
        <v>12434.110454545509</v>
      </c>
      <c r="G22" s="58"/>
      <c r="H22" s="97"/>
      <c r="I22" s="97"/>
      <c r="J22" s="98"/>
      <c r="K22" s="98"/>
      <c r="L22" s="99"/>
      <c r="M22" s="55"/>
      <c r="N22" s="55"/>
      <c r="O22" s="55"/>
      <c r="P22" s="55"/>
      <c r="Q22" s="55"/>
      <c r="R22" s="55"/>
    </row>
    <row r="23" spans="2:21" ht="15" customHeight="1" x14ac:dyDescent="0.35">
      <c r="B23" s="44" t="s">
        <v>24</v>
      </c>
      <c r="C23" s="85">
        <v>1441.350909090909</v>
      </c>
      <c r="D23" s="85">
        <v>1615.6756818181832</v>
      </c>
      <c r="E23" s="85">
        <v>0</v>
      </c>
      <c r="F23" s="61">
        <v>3057.0265909090922</v>
      </c>
      <c r="G23" s="58"/>
      <c r="H23" s="97"/>
      <c r="I23" s="97"/>
      <c r="J23" s="98"/>
      <c r="K23" s="98"/>
      <c r="L23" s="99"/>
      <c r="M23" s="55"/>
      <c r="N23" s="55"/>
      <c r="O23" s="55"/>
      <c r="P23" s="55"/>
      <c r="Q23" s="55"/>
      <c r="R23" s="55"/>
    </row>
    <row r="24" spans="2:21" ht="15" customHeight="1" x14ac:dyDescent="0.35">
      <c r="B24" s="44" t="s">
        <v>39</v>
      </c>
      <c r="C24" s="85">
        <v>826.47545454545866</v>
      </c>
      <c r="D24" s="85">
        <v>878.41000000000213</v>
      </c>
      <c r="E24" s="85">
        <v>0</v>
      </c>
      <c r="F24" s="61">
        <v>1704.8854545454608</v>
      </c>
      <c r="G24" s="58"/>
      <c r="H24" s="97"/>
      <c r="I24" s="97"/>
      <c r="J24" s="98"/>
      <c r="K24" s="98"/>
      <c r="L24" s="99"/>
      <c r="M24" s="55"/>
      <c r="N24" s="55"/>
      <c r="O24" s="55"/>
      <c r="P24" s="55"/>
      <c r="Q24" s="55"/>
      <c r="R24" s="55"/>
    </row>
    <row r="25" spans="2:21" ht="15" customHeight="1" x14ac:dyDescent="0.35">
      <c r="B25" s="44" t="s">
        <v>40</v>
      </c>
      <c r="C25" s="85">
        <v>27.146363636363635</v>
      </c>
      <c r="D25" s="85">
        <v>33.590227272727276</v>
      </c>
      <c r="E25" s="85">
        <v>0</v>
      </c>
      <c r="F25" s="61">
        <v>60.736590909090907</v>
      </c>
      <c r="G25" s="58"/>
      <c r="H25" s="97"/>
      <c r="I25" s="97"/>
      <c r="J25" s="98"/>
      <c r="K25" s="98"/>
      <c r="L25" s="99"/>
      <c r="M25" s="55"/>
      <c r="N25" s="55"/>
      <c r="O25" s="55"/>
      <c r="P25" s="55"/>
      <c r="Q25" s="55"/>
      <c r="R25" s="55"/>
    </row>
    <row r="26" spans="2:21" ht="15" customHeight="1" x14ac:dyDescent="0.35">
      <c r="B26" s="44" t="s">
        <v>152</v>
      </c>
      <c r="C26" s="85">
        <v>99.259090909091086</v>
      </c>
      <c r="D26" s="85">
        <v>85.571363636363714</v>
      </c>
      <c r="E26" s="85">
        <v>0</v>
      </c>
      <c r="F26" s="61">
        <v>184.83045454545481</v>
      </c>
      <c r="G26" s="58"/>
      <c r="H26" s="97"/>
      <c r="I26" s="97"/>
      <c r="J26" s="98"/>
      <c r="K26" s="98"/>
      <c r="L26" s="99"/>
      <c r="M26" s="55"/>
      <c r="N26" s="55"/>
      <c r="O26" s="55"/>
      <c r="P26" s="55"/>
      <c r="Q26" s="55"/>
      <c r="R26" s="55"/>
    </row>
    <row r="27" spans="2:21" ht="15" customHeight="1" x14ac:dyDescent="0.35">
      <c r="B27" s="44" t="s">
        <v>14</v>
      </c>
      <c r="C27" s="85">
        <v>42.375454545454524</v>
      </c>
      <c r="D27" s="85">
        <v>36.590909090909079</v>
      </c>
      <c r="E27" s="85">
        <v>0</v>
      </c>
      <c r="F27" s="61">
        <v>78.96636363636361</v>
      </c>
      <c r="G27" s="58"/>
      <c r="H27" s="97"/>
      <c r="I27" s="97"/>
      <c r="J27" s="98"/>
      <c r="K27" s="98"/>
      <c r="L27" s="99"/>
      <c r="M27" s="55"/>
      <c r="N27" s="55"/>
      <c r="O27" s="55"/>
      <c r="P27" s="55"/>
      <c r="Q27" s="55"/>
      <c r="R27" s="55"/>
    </row>
    <row r="28" spans="2:21" ht="15" customHeight="1" x14ac:dyDescent="0.35">
      <c r="B28" s="6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</row>
    <row r="29" spans="2:21" ht="15" customHeight="1" x14ac:dyDescent="0.35">
      <c r="B29" s="6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</row>
    <row r="30" spans="2:21" ht="15" customHeight="1" x14ac:dyDescent="0.35">
      <c r="B30" s="59" t="s">
        <v>312</v>
      </c>
      <c r="C30" s="55"/>
      <c r="D30" s="55"/>
      <c r="E30" s="55"/>
      <c r="F30" s="55"/>
      <c r="G30" s="55"/>
      <c r="H30" s="55"/>
      <c r="I30" s="55"/>
      <c r="J30" s="97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2:21" ht="15" customHeight="1" x14ac:dyDescent="0.35">
      <c r="B31" s="31" t="s">
        <v>103</v>
      </c>
      <c r="C31" s="23" t="s">
        <v>4</v>
      </c>
      <c r="D31" s="23" t="s">
        <v>5</v>
      </c>
      <c r="E31" s="23" t="s">
        <v>341</v>
      </c>
      <c r="F31" s="23" t="s">
        <v>6</v>
      </c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</row>
    <row r="32" spans="2:21" ht="15" customHeight="1" x14ac:dyDescent="0.35">
      <c r="B32" s="44" t="s">
        <v>126</v>
      </c>
      <c r="C32" s="85">
        <v>259.67340909090933</v>
      </c>
      <c r="D32" s="85">
        <v>322.40499999999975</v>
      </c>
      <c r="E32" s="85">
        <v>0</v>
      </c>
      <c r="F32" s="61">
        <v>582.07840909090908</v>
      </c>
      <c r="G32" s="58"/>
      <c r="H32" s="100"/>
      <c r="I32" s="100"/>
      <c r="J32" s="100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</row>
    <row r="33" spans="2:21" ht="15" customHeight="1" x14ac:dyDescent="0.35">
      <c r="B33" s="44" t="s">
        <v>127</v>
      </c>
      <c r="C33" s="85">
        <v>288.67431818181819</v>
      </c>
      <c r="D33" s="85">
        <v>379.20590909090942</v>
      </c>
      <c r="E33" s="85">
        <v>0</v>
      </c>
      <c r="F33" s="61">
        <v>667.88022727272755</v>
      </c>
      <c r="G33" s="58"/>
      <c r="H33" s="58"/>
      <c r="I33" s="58"/>
      <c r="J33" s="58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</row>
    <row r="34" spans="2:21" ht="15" customHeight="1" x14ac:dyDescent="0.35">
      <c r="B34" s="44" t="s">
        <v>128</v>
      </c>
      <c r="C34" s="85">
        <v>616.78727272727133</v>
      </c>
      <c r="D34" s="85">
        <v>808.47363636363002</v>
      </c>
      <c r="E34" s="85">
        <v>0</v>
      </c>
      <c r="F34" s="61">
        <v>1425.2609090909014</v>
      </c>
      <c r="G34" s="58"/>
      <c r="H34" s="58"/>
      <c r="I34" s="58"/>
      <c r="J34" s="58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</row>
    <row r="35" spans="2:21" ht="15" customHeight="1" x14ac:dyDescent="0.35">
      <c r="B35" s="44" t="s">
        <v>129</v>
      </c>
      <c r="C35" s="85">
        <v>210.62159090909083</v>
      </c>
      <c r="D35" s="85">
        <v>286.01977272727248</v>
      </c>
      <c r="E35" s="85">
        <v>0</v>
      </c>
      <c r="F35" s="61">
        <v>496.64136363636328</v>
      </c>
      <c r="G35" s="58"/>
      <c r="H35" s="58"/>
      <c r="I35" s="58"/>
      <c r="J35" s="58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</row>
    <row r="36" spans="2:21" ht="15" customHeight="1" x14ac:dyDescent="0.35">
      <c r="B36" s="44" t="s">
        <v>130</v>
      </c>
      <c r="C36" s="85">
        <v>719.30181818181654</v>
      </c>
      <c r="D36" s="85">
        <v>851.40568181817912</v>
      </c>
      <c r="E36" s="85">
        <v>0</v>
      </c>
      <c r="F36" s="61">
        <v>1570.7074999999957</v>
      </c>
      <c r="G36" s="58"/>
      <c r="H36" s="58"/>
      <c r="I36" s="58"/>
      <c r="J36" s="58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</row>
    <row r="37" spans="2:21" ht="15" customHeight="1" x14ac:dyDescent="0.35">
      <c r="B37" s="44" t="s">
        <v>131</v>
      </c>
      <c r="C37" s="85">
        <v>2472.7095454545538</v>
      </c>
      <c r="D37" s="85">
        <v>2906.6584090909018</v>
      </c>
      <c r="E37" s="85">
        <v>0</v>
      </c>
      <c r="F37" s="61">
        <v>5379.3679545454561</v>
      </c>
      <c r="G37" s="58"/>
      <c r="H37" s="58"/>
      <c r="I37" s="58"/>
      <c r="J37" s="58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</row>
    <row r="38" spans="2:21" ht="15" customHeight="1" x14ac:dyDescent="0.35">
      <c r="B38" s="44" t="s">
        <v>132</v>
      </c>
      <c r="C38" s="85">
        <v>11851.298409091745</v>
      </c>
      <c r="D38" s="85">
        <v>14322.22863636476</v>
      </c>
      <c r="E38" s="85">
        <v>4.3181818181818182E-2</v>
      </c>
      <c r="F38" s="61">
        <v>26173.570227274686</v>
      </c>
      <c r="G38" s="58"/>
      <c r="H38" s="58"/>
      <c r="I38" s="58"/>
      <c r="J38" s="58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</row>
    <row r="39" spans="2:21" ht="15" customHeight="1" x14ac:dyDescent="0.35">
      <c r="B39" s="44" t="s">
        <v>164</v>
      </c>
      <c r="C39" s="85">
        <v>443.29727272727149</v>
      </c>
      <c r="D39" s="85">
        <v>500.51363636363493</v>
      </c>
      <c r="E39" s="85">
        <v>0</v>
      </c>
      <c r="F39" s="61">
        <v>943.81090909090642</v>
      </c>
      <c r="G39" s="58"/>
      <c r="H39" s="58"/>
      <c r="I39" s="58"/>
      <c r="J39" s="58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</row>
    <row r="40" spans="2:21" ht="15" customHeight="1" x14ac:dyDescent="0.35">
      <c r="B40" s="44" t="s">
        <v>133</v>
      </c>
      <c r="C40" s="85">
        <v>1096.9634090909074</v>
      </c>
      <c r="D40" s="85">
        <v>1333.9859090908938</v>
      </c>
      <c r="E40" s="85">
        <v>0</v>
      </c>
      <c r="F40" s="61">
        <v>2430.9493181818011</v>
      </c>
      <c r="G40" s="58"/>
      <c r="H40" s="58"/>
      <c r="I40" s="58"/>
      <c r="J40" s="58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</row>
    <row r="41" spans="2:21" ht="15" customHeight="1" x14ac:dyDescent="0.35">
      <c r="B41" s="44" t="s">
        <v>149</v>
      </c>
      <c r="C41" s="85">
        <v>448.26795454545254</v>
      </c>
      <c r="D41" s="85">
        <v>488.14431818181578</v>
      </c>
      <c r="E41" s="85">
        <v>0</v>
      </c>
      <c r="F41" s="61">
        <v>936.41227272726837</v>
      </c>
      <c r="G41" s="58"/>
      <c r="H41" s="58"/>
      <c r="I41" s="58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</row>
    <row r="42" spans="2:21" ht="15" customHeight="1" x14ac:dyDescent="0.35">
      <c r="B42" s="44" t="s">
        <v>144</v>
      </c>
      <c r="C42" s="85">
        <v>2311.175909090909</v>
      </c>
      <c r="D42" s="85">
        <v>2744.7024999999885</v>
      </c>
      <c r="E42" s="85">
        <v>0</v>
      </c>
      <c r="F42" s="61">
        <v>5055.8784090908975</v>
      </c>
      <c r="G42" s="58"/>
      <c r="H42" s="58"/>
      <c r="I42" s="58"/>
      <c r="J42" s="58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</row>
    <row r="43" spans="2:21" ht="15" customHeight="1" x14ac:dyDescent="0.35">
      <c r="B43" s="44" t="s">
        <v>138</v>
      </c>
      <c r="C43" s="85">
        <v>1220.5738636363644</v>
      </c>
      <c r="D43" s="85">
        <v>1344.9420454545448</v>
      </c>
      <c r="E43" s="85">
        <v>0</v>
      </c>
      <c r="F43" s="61">
        <v>2565.5159090909092</v>
      </c>
      <c r="G43" s="58"/>
      <c r="H43" s="58"/>
      <c r="I43" s="58"/>
      <c r="J43" s="58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</row>
    <row r="44" spans="2:21" ht="15" customHeight="1" x14ac:dyDescent="0.35">
      <c r="B44" s="44" t="s">
        <v>134</v>
      </c>
      <c r="C44" s="85">
        <v>517.58545454545413</v>
      </c>
      <c r="D44" s="85">
        <v>640.98454545454445</v>
      </c>
      <c r="E44" s="85">
        <v>0</v>
      </c>
      <c r="F44" s="61">
        <v>1158.5699999999986</v>
      </c>
      <c r="G44" s="58"/>
      <c r="H44" s="58"/>
      <c r="I44" s="58"/>
      <c r="J44" s="58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</row>
    <row r="45" spans="2:21" ht="15" customHeight="1" x14ac:dyDescent="0.35">
      <c r="B45" s="44" t="s">
        <v>135</v>
      </c>
      <c r="C45" s="85">
        <v>868.979545454544</v>
      </c>
      <c r="D45" s="85">
        <v>877.92159090909036</v>
      </c>
      <c r="E45" s="85">
        <v>0</v>
      </c>
      <c r="F45" s="61">
        <v>1746.9011363636344</v>
      </c>
      <c r="G45" s="58"/>
      <c r="H45" s="58"/>
      <c r="I45" s="58"/>
      <c r="J45" s="58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2:21" ht="15" customHeight="1" x14ac:dyDescent="0.35">
      <c r="B46" s="44" t="s">
        <v>136</v>
      </c>
      <c r="C46" s="85">
        <v>43.482272727272736</v>
      </c>
      <c r="D46" s="85">
        <v>68.741590909090874</v>
      </c>
      <c r="E46" s="85">
        <v>0</v>
      </c>
      <c r="F46" s="61">
        <v>112.2238636363636</v>
      </c>
      <c r="G46" s="58"/>
      <c r="H46" s="58"/>
      <c r="I46" s="58"/>
      <c r="J46" s="58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</row>
    <row r="47" spans="2:21" ht="15" customHeight="1" x14ac:dyDescent="0.35">
      <c r="B47" s="44" t="s">
        <v>137</v>
      </c>
      <c r="C47" s="85">
        <v>198.49136363636308</v>
      </c>
      <c r="D47" s="85">
        <v>218.22704545454508</v>
      </c>
      <c r="E47" s="85">
        <v>0</v>
      </c>
      <c r="F47" s="61">
        <v>416.71840909090815</v>
      </c>
      <c r="G47" s="58"/>
      <c r="H47" s="58"/>
      <c r="I47" s="58"/>
      <c r="J47" s="58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2:21" ht="15" customHeight="1" x14ac:dyDescent="0.35">
      <c r="B48" s="6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</row>
    <row r="49" spans="2:21" ht="15" customHeight="1" x14ac:dyDescent="0.35">
      <c r="B49" s="6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</row>
    <row r="50" spans="2:21" ht="15" customHeight="1" x14ac:dyDescent="0.35">
      <c r="B50" s="59" t="s">
        <v>313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</row>
    <row r="51" spans="2:21" ht="15" customHeight="1" x14ac:dyDescent="0.35">
      <c r="B51" s="31" t="s">
        <v>112</v>
      </c>
      <c r="C51" s="23" t="s">
        <v>4</v>
      </c>
      <c r="D51" s="23" t="s">
        <v>5</v>
      </c>
      <c r="E51" s="23" t="s">
        <v>341</v>
      </c>
      <c r="F51" s="23" t="s">
        <v>6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</row>
    <row r="52" spans="2:21" ht="15" customHeight="1" x14ac:dyDescent="0.35">
      <c r="B52" s="44" t="s">
        <v>19</v>
      </c>
      <c r="C52" s="85">
        <v>21985.196590908348</v>
      </c>
      <c r="D52" s="85">
        <v>26126.382045452858</v>
      </c>
      <c r="E52" s="85">
        <v>4.3181818181818182E-2</v>
      </c>
      <c r="F52" s="61">
        <v>48111.621818179388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</row>
    <row r="53" spans="2:21" ht="15" customHeight="1" x14ac:dyDescent="0.35">
      <c r="B53" s="44" t="s">
        <v>20</v>
      </c>
      <c r="C53" s="85">
        <v>1407.8588636363622</v>
      </c>
      <c r="D53" s="85">
        <v>1743.9459090909033</v>
      </c>
      <c r="E53" s="85">
        <v>0</v>
      </c>
      <c r="F53" s="61">
        <v>3151.8047727272656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</row>
    <row r="54" spans="2:21" ht="15" customHeight="1" x14ac:dyDescent="0.35">
      <c r="B54" s="44" t="s">
        <v>346</v>
      </c>
      <c r="C54" s="85">
        <v>174.82795454545456</v>
      </c>
      <c r="D54" s="85">
        <v>224.2322727272726</v>
      </c>
      <c r="E54" s="85">
        <v>0</v>
      </c>
      <c r="F54" s="61">
        <v>399.06022727272716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</row>
    <row r="55" spans="2:21" ht="15" customHeight="1" x14ac:dyDescent="0.35">
      <c r="B55" s="6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</row>
    <row r="56" spans="2:21" ht="15" customHeight="1" x14ac:dyDescent="0.35">
      <c r="B56" s="6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</row>
    <row r="57" spans="2:21" ht="15" customHeight="1" x14ac:dyDescent="0.35">
      <c r="B57" s="59" t="s">
        <v>314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</row>
    <row r="58" spans="2:21" ht="15" customHeight="1" x14ac:dyDescent="0.35">
      <c r="B58" s="31" t="s">
        <v>113</v>
      </c>
      <c r="C58" s="23" t="s">
        <v>4</v>
      </c>
      <c r="D58" s="23" t="s">
        <v>5</v>
      </c>
      <c r="E58" s="23" t="s">
        <v>341</v>
      </c>
      <c r="F58" s="23" t="s">
        <v>6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</row>
    <row r="59" spans="2:21" ht="15" customHeight="1" x14ac:dyDescent="0.35">
      <c r="B59" s="44" t="s">
        <v>114</v>
      </c>
      <c r="C59" s="85">
        <v>0</v>
      </c>
      <c r="D59" s="85">
        <v>14.248863636363634</v>
      </c>
      <c r="E59" s="85">
        <v>0</v>
      </c>
      <c r="F59" s="61">
        <v>14.248863636363634</v>
      </c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</row>
    <row r="60" spans="2:21" ht="15" customHeight="1" x14ac:dyDescent="0.35">
      <c r="B60" s="44" t="s">
        <v>115</v>
      </c>
      <c r="C60" s="85">
        <v>30.231136363636367</v>
      </c>
      <c r="D60" s="85">
        <v>65.159545454545452</v>
      </c>
      <c r="E60" s="85">
        <v>0</v>
      </c>
      <c r="F60" s="61">
        <v>95.390681818181818</v>
      </c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</row>
    <row r="61" spans="2:21" ht="15" customHeight="1" x14ac:dyDescent="0.35">
      <c r="B61" s="44" t="s">
        <v>120</v>
      </c>
      <c r="C61" s="85">
        <v>132.16522727272732</v>
      </c>
      <c r="D61" s="85">
        <v>152.94499999999994</v>
      </c>
      <c r="E61" s="85">
        <v>0</v>
      </c>
      <c r="F61" s="61">
        <v>285.11022727272723</v>
      </c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</row>
    <row r="62" spans="2:21" ht="15" customHeight="1" x14ac:dyDescent="0.35">
      <c r="B62" s="44" t="s">
        <v>116</v>
      </c>
      <c r="C62" s="85">
        <v>220.66704545454527</v>
      </c>
      <c r="D62" s="85">
        <v>376.21386363636407</v>
      </c>
      <c r="E62" s="85">
        <v>0</v>
      </c>
      <c r="F62" s="61">
        <v>596.88090909090931</v>
      </c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</row>
    <row r="63" spans="2:21" ht="15" customHeight="1" x14ac:dyDescent="0.35">
      <c r="B63" s="44" t="s">
        <v>117</v>
      </c>
      <c r="C63" s="85">
        <v>41.762727272727275</v>
      </c>
      <c r="D63" s="85">
        <v>42.721136363636354</v>
      </c>
      <c r="E63" s="85">
        <v>0</v>
      </c>
      <c r="F63" s="61">
        <v>84.483863636363623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</row>
    <row r="64" spans="2:21" ht="15" customHeight="1" x14ac:dyDescent="0.35">
      <c r="B64" s="44" t="s">
        <v>118</v>
      </c>
      <c r="C64" s="85">
        <v>3.1363636363636362</v>
      </c>
      <c r="D64" s="85">
        <v>6.0227272727272725</v>
      </c>
      <c r="E64" s="85">
        <v>0</v>
      </c>
      <c r="F64" s="61">
        <v>9.1590909090909083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</row>
    <row r="65" spans="2:21" ht="15" customHeight="1" x14ac:dyDescent="0.35">
      <c r="B65" s="44" t="s">
        <v>119</v>
      </c>
      <c r="C65" s="85">
        <v>866.09318181818344</v>
      </c>
      <c r="D65" s="85">
        <v>944.33659090909021</v>
      </c>
      <c r="E65" s="85">
        <v>0</v>
      </c>
      <c r="F65" s="61">
        <v>1810.4297727272738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</row>
    <row r="66" spans="2:21" ht="15" customHeight="1" x14ac:dyDescent="0.35">
      <c r="B66" s="44" t="s">
        <v>14</v>
      </c>
      <c r="C66" s="85">
        <v>113.80318181818177</v>
      </c>
      <c r="D66" s="85">
        <v>142.29818181818177</v>
      </c>
      <c r="E66" s="85">
        <v>0</v>
      </c>
      <c r="F66" s="61">
        <v>256.10136363636354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</row>
    <row r="67" spans="2:21" ht="15" customHeight="1" x14ac:dyDescent="0.35">
      <c r="B67" s="6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</row>
    <row r="68" spans="2:21" ht="15" customHeight="1" x14ac:dyDescent="0.35">
      <c r="B68" s="6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</row>
    <row r="69" spans="2:21" ht="15" customHeight="1" x14ac:dyDescent="0.35">
      <c r="B69" s="37" t="s">
        <v>107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</row>
    <row r="70" spans="2:21" ht="15" customHeight="1" x14ac:dyDescent="0.35">
      <c r="B70" s="74" t="s">
        <v>98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</row>
    <row r="71" spans="2:21" ht="15" customHeight="1" x14ac:dyDescent="0.35"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2:21" ht="15" customHeight="1" x14ac:dyDescent="0.35"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2:21" ht="15" customHeight="1" x14ac:dyDescent="0.35">
      <c r="B73" s="6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  <row r="74" spans="2:21" ht="15" customHeight="1" x14ac:dyDescent="0.35">
      <c r="B74" s="6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</row>
    <row r="75" spans="2:21" ht="15" customHeight="1" x14ac:dyDescent="0.35">
      <c r="B75" s="6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</row>
    <row r="76" spans="2:21" ht="15" customHeight="1" x14ac:dyDescent="0.35">
      <c r="B76" s="6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</row>
    <row r="77" spans="2:21" ht="15" customHeight="1" x14ac:dyDescent="0.35">
      <c r="B77" s="6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</row>
    <row r="78" spans="2:21" ht="15" customHeight="1" x14ac:dyDescent="0.35">
      <c r="B78" s="6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</row>
    <row r="79" spans="2:21" ht="15" customHeight="1" x14ac:dyDescent="0.35">
      <c r="B79" s="6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</row>
    <row r="80" spans="2:21" ht="15" customHeight="1" x14ac:dyDescent="0.35">
      <c r="B80" s="6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</row>
    <row r="81" spans="2:21" ht="15" customHeight="1" x14ac:dyDescent="0.35">
      <c r="B81" s="6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</row>
    <row r="82" spans="2:21" ht="15" customHeight="1" x14ac:dyDescent="0.35">
      <c r="B82" s="6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</row>
    <row r="83" spans="2:21" ht="15" customHeight="1" x14ac:dyDescent="0.35">
      <c r="B83" s="6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</row>
    <row r="84" spans="2:21" ht="15" customHeight="1" x14ac:dyDescent="0.35">
      <c r="B84" s="6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</row>
    <row r="85" spans="2:21" ht="15" customHeight="1" x14ac:dyDescent="0.35">
      <c r="B85" s="6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</row>
    <row r="86" spans="2:21" ht="15" customHeight="1" x14ac:dyDescent="0.35">
      <c r="B86" s="6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</row>
    <row r="87" spans="2:21" ht="15" customHeight="1" x14ac:dyDescent="0.35">
      <c r="B87" s="6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</row>
    <row r="88" spans="2:21" ht="15" customHeight="1" x14ac:dyDescent="0.35">
      <c r="B88" s="6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</row>
    <row r="89" spans="2:21" ht="15" customHeight="1" x14ac:dyDescent="0.35">
      <c r="B89" s="6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</row>
    <row r="90" spans="2:21" ht="15" customHeight="1" x14ac:dyDescent="0.35">
      <c r="B90" s="6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</row>
    <row r="91" spans="2:21" ht="15" customHeight="1" x14ac:dyDescent="0.35">
      <c r="B91" s="6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</row>
    <row r="92" spans="2:21" ht="15" customHeight="1" x14ac:dyDescent="0.35">
      <c r="B92" s="6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</row>
    <row r="93" spans="2:21" ht="15" customHeight="1" x14ac:dyDescent="0.35">
      <c r="B93" s="6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</row>
    <row r="94" spans="2:21" ht="15" customHeight="1" x14ac:dyDescent="0.35">
      <c r="B94" s="6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</row>
    <row r="95" spans="2:21" ht="15" customHeight="1" x14ac:dyDescent="0.35">
      <c r="B95" s="6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</row>
    <row r="96" spans="2:21" ht="15" customHeight="1" x14ac:dyDescent="0.35">
      <c r="B96" s="6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</row>
    <row r="97" spans="2:21" ht="15" customHeight="1" x14ac:dyDescent="0.35">
      <c r="B97" s="6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</row>
    <row r="98" spans="2:21" ht="15" customHeight="1" x14ac:dyDescent="0.35">
      <c r="B98" s="6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</row>
    <row r="99" spans="2:21" ht="15" customHeight="1" x14ac:dyDescent="0.35">
      <c r="B99" s="6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</row>
    <row r="100" spans="2:21" ht="15" customHeight="1" x14ac:dyDescent="0.35">
      <c r="B100" s="6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</row>
    <row r="101" spans="2:21" ht="15" customHeight="1" x14ac:dyDescent="0.35">
      <c r="B101" s="6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</row>
    <row r="102" spans="2:21" ht="15" customHeight="1" x14ac:dyDescent="0.35">
      <c r="B102" s="6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</row>
    <row r="103" spans="2:21" ht="15" customHeight="1" x14ac:dyDescent="0.35">
      <c r="B103" s="6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</row>
    <row r="104" spans="2:21" ht="15" customHeight="1" x14ac:dyDescent="0.35">
      <c r="B104" s="6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</row>
    <row r="105" spans="2:21" ht="15" customHeight="1" x14ac:dyDescent="0.35">
      <c r="B105" s="6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2:21" ht="15" customHeight="1" x14ac:dyDescent="0.35">
      <c r="B106" s="6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</row>
    <row r="107" spans="2:21" ht="15" customHeight="1" x14ac:dyDescent="0.35">
      <c r="B107" s="6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</row>
    <row r="108" spans="2:21" ht="15" customHeight="1" x14ac:dyDescent="0.35">
      <c r="B108" s="6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</row>
    <row r="109" spans="2:21" ht="15" customHeight="1" x14ac:dyDescent="0.35">
      <c r="B109" s="6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</row>
    <row r="110" spans="2:21" ht="15" customHeight="1" x14ac:dyDescent="0.35">
      <c r="B110" s="6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</row>
    <row r="111" spans="2:21" ht="15" customHeight="1" x14ac:dyDescent="0.35">
      <c r="B111" s="6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</row>
    <row r="112" spans="2:21" ht="15" customHeight="1" x14ac:dyDescent="0.35">
      <c r="B112" s="6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</row>
    <row r="113" spans="2:21" ht="15" customHeight="1" x14ac:dyDescent="0.35">
      <c r="B113" s="6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2:21" ht="15" customHeight="1" x14ac:dyDescent="0.35">
      <c r="B114" s="6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</row>
    <row r="115" spans="2:21" ht="15" customHeight="1" x14ac:dyDescent="0.35">
      <c r="B115" s="6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</row>
    <row r="116" spans="2:21" ht="15" customHeight="1" x14ac:dyDescent="0.35">
      <c r="B116" s="6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</row>
    <row r="117" spans="2:21" ht="15" customHeight="1" x14ac:dyDescent="0.35">
      <c r="B117" s="6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</row>
    <row r="118" spans="2:21" ht="15" customHeight="1" x14ac:dyDescent="0.35">
      <c r="B118" s="6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</row>
    <row r="119" spans="2:21" ht="15" customHeight="1" x14ac:dyDescent="0.35">
      <c r="B119" s="6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</row>
    <row r="120" spans="2:21" ht="15" customHeight="1" x14ac:dyDescent="0.35">
      <c r="B120" s="6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</row>
    <row r="121" spans="2:21" ht="15" customHeight="1" x14ac:dyDescent="0.35">
      <c r="B121" s="6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2:21" ht="15" customHeight="1" x14ac:dyDescent="0.35">
      <c r="B122" s="6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</row>
    <row r="123" spans="2:21" ht="15" customHeight="1" x14ac:dyDescent="0.35">
      <c r="B123" s="6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</row>
    <row r="124" spans="2:21" ht="15" customHeight="1" x14ac:dyDescent="0.35">
      <c r="B124" s="6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</row>
    <row r="125" spans="2:21" ht="15" customHeight="1" x14ac:dyDescent="0.35">
      <c r="B125" s="6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</row>
    <row r="126" spans="2:21" ht="15" customHeight="1" x14ac:dyDescent="0.35">
      <c r="B126" s="6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</row>
    <row r="127" spans="2:21" ht="15" customHeight="1" x14ac:dyDescent="0.35">
      <c r="B127" s="6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</row>
    <row r="128" spans="2:21" ht="15" customHeight="1" x14ac:dyDescent="0.35">
      <c r="B128" s="6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</row>
    <row r="129" spans="2:21" ht="15" customHeight="1" x14ac:dyDescent="0.35">
      <c r="B129" s="6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</row>
    <row r="130" spans="2:21" ht="15" customHeight="1" x14ac:dyDescent="0.35">
      <c r="B130" s="6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</row>
    <row r="131" spans="2:21" ht="15" customHeight="1" x14ac:dyDescent="0.35">
      <c r="B131" s="6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</row>
    <row r="132" spans="2:21" ht="15" customHeight="1" x14ac:dyDescent="0.35">
      <c r="B132" s="6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</row>
    <row r="133" spans="2:21" ht="15" customHeight="1" x14ac:dyDescent="0.35">
      <c r="B133" s="6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</row>
    <row r="134" spans="2:21" ht="15" customHeight="1" x14ac:dyDescent="0.35">
      <c r="B134" s="6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</row>
    <row r="135" spans="2:21" ht="15" customHeight="1" x14ac:dyDescent="0.35">
      <c r="B135" s="6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</row>
    <row r="136" spans="2:21" ht="15" customHeight="1" x14ac:dyDescent="0.35">
      <c r="B136" s="6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</row>
    <row r="137" spans="2:21" ht="15" customHeight="1" x14ac:dyDescent="0.35">
      <c r="B137" s="6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</row>
    <row r="138" spans="2:21" ht="15" customHeight="1" x14ac:dyDescent="0.35">
      <c r="B138" s="6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</row>
    <row r="139" spans="2:21" ht="15" customHeight="1" x14ac:dyDescent="0.35">
      <c r="B139" s="6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</row>
    <row r="140" spans="2:21" ht="15" customHeight="1" x14ac:dyDescent="0.35">
      <c r="B140" s="6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</row>
    <row r="141" spans="2:21" ht="15" customHeight="1" x14ac:dyDescent="0.35">
      <c r="B141" s="6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2:21" ht="15" customHeight="1" x14ac:dyDescent="0.35">
      <c r="B142" s="6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</row>
    <row r="143" spans="2:21" ht="15" customHeight="1" x14ac:dyDescent="0.35">
      <c r="B143" s="6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</row>
    <row r="144" spans="2:21" ht="15" customHeight="1" x14ac:dyDescent="0.35">
      <c r="B144" s="6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</row>
    <row r="145" spans="2:21" ht="15" customHeight="1" x14ac:dyDescent="0.35">
      <c r="B145" s="6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2:21" ht="15" customHeight="1" x14ac:dyDescent="0.35">
      <c r="B146" s="6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</row>
    <row r="147" spans="2:21" ht="15" customHeight="1" x14ac:dyDescent="0.35">
      <c r="B147" s="6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</row>
    <row r="148" spans="2:21" ht="15" customHeight="1" x14ac:dyDescent="0.35">
      <c r="B148" s="6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</row>
    <row r="149" spans="2:21" ht="15" customHeight="1" x14ac:dyDescent="0.35">
      <c r="B149" s="6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</row>
    <row r="150" spans="2:21" ht="15" customHeight="1" x14ac:dyDescent="0.35">
      <c r="B150" s="6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</row>
    <row r="151" spans="2:21" ht="15" customHeight="1" x14ac:dyDescent="0.35">
      <c r="B151" s="6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</row>
    <row r="152" spans="2:21" ht="15" customHeight="1" x14ac:dyDescent="0.35">
      <c r="B152" s="6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</row>
    <row r="153" spans="2:21" ht="15" customHeight="1" x14ac:dyDescent="0.35">
      <c r="B153" s="6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</row>
    <row r="154" spans="2:21" ht="15" customHeight="1" x14ac:dyDescent="0.35">
      <c r="B154" s="6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</row>
    <row r="155" spans="2:21" ht="15" customHeight="1" x14ac:dyDescent="0.35">
      <c r="B155" s="6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2:21" ht="15" customHeight="1" x14ac:dyDescent="0.35">
      <c r="B156" s="6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ht="15" customHeight="1" x14ac:dyDescent="0.35">
      <c r="B157" s="6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</row>
    <row r="158" spans="2:21" ht="15" customHeight="1" x14ac:dyDescent="0.35">
      <c r="B158" s="6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2:21" ht="15" customHeight="1" x14ac:dyDescent="0.35">
      <c r="B159" s="6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</row>
    <row r="160" spans="2:21" ht="15" customHeight="1" x14ac:dyDescent="0.35">
      <c r="B160" s="6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</row>
    <row r="161" spans="2:21" ht="15" customHeight="1" x14ac:dyDescent="0.35">
      <c r="B161" s="6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</row>
    <row r="162" spans="2:21" s="76" customFormat="1" ht="15" customHeight="1" x14ac:dyDescent="0.35">
      <c r="B162" s="79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</row>
    <row r="163" spans="2:21" s="76" customFormat="1" ht="15" customHeight="1" x14ac:dyDescent="0.35">
      <c r="B163" s="79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</row>
    <row r="164" spans="2:21" s="76" customFormat="1" ht="15" customHeight="1" x14ac:dyDescent="0.35">
      <c r="B164" s="79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</row>
    <row r="165" spans="2:21" s="76" customFormat="1" ht="15" customHeight="1" x14ac:dyDescent="0.35">
      <c r="B165" s="79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</row>
    <row r="166" spans="2:21" s="76" customFormat="1" ht="15" customHeight="1" x14ac:dyDescent="0.35">
      <c r="B166" s="79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</row>
    <row r="167" spans="2:21" s="76" customFormat="1" ht="15" customHeight="1" x14ac:dyDescent="0.35">
      <c r="B167" s="79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</row>
    <row r="168" spans="2:21" s="76" customFormat="1" ht="15" customHeight="1" x14ac:dyDescent="0.35">
      <c r="B168" s="79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</row>
    <row r="169" spans="2:21" s="76" customFormat="1" ht="15" customHeight="1" x14ac:dyDescent="0.35">
      <c r="B169" s="79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</row>
    <row r="170" spans="2:21" s="76" customFormat="1" ht="15" customHeight="1" x14ac:dyDescent="0.35">
      <c r="B170" s="79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</row>
    <row r="171" spans="2:21" s="76" customFormat="1" ht="15" customHeight="1" x14ac:dyDescent="0.35">
      <c r="B171" s="79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</row>
    <row r="172" spans="2:21" s="76" customFormat="1" ht="15" customHeight="1" x14ac:dyDescent="0.35">
      <c r="B172" s="79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</row>
    <row r="173" spans="2:21" s="76" customFormat="1" ht="15" customHeight="1" x14ac:dyDescent="0.35">
      <c r="B173" s="79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</row>
    <row r="174" spans="2:21" s="76" customFormat="1" ht="15" customHeight="1" x14ac:dyDescent="0.35">
      <c r="B174" s="79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</row>
    <row r="175" spans="2:21" s="76" customFormat="1" ht="15" customHeight="1" x14ac:dyDescent="0.35">
      <c r="B175" s="79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</row>
    <row r="176" spans="2:21" s="76" customFormat="1" ht="15" customHeight="1" x14ac:dyDescent="0.35">
      <c r="B176" s="79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</row>
    <row r="177" spans="2:21" s="76" customFormat="1" ht="15" customHeight="1" x14ac:dyDescent="0.35">
      <c r="B177" s="79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</row>
    <row r="178" spans="2:21" s="76" customFormat="1" ht="15" customHeight="1" x14ac:dyDescent="0.35">
      <c r="B178" s="79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</row>
    <row r="179" spans="2:21" s="76" customFormat="1" ht="15" customHeight="1" x14ac:dyDescent="0.35">
      <c r="B179" s="79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</row>
    <row r="180" spans="2:21" ht="15" customHeight="1" x14ac:dyDescent="0.35">
      <c r="B180" s="6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</row>
    <row r="181" spans="2:21" ht="15" customHeight="1" x14ac:dyDescent="0.35">
      <c r="B181" s="6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</row>
    <row r="182" spans="2:21" ht="15" customHeight="1" x14ac:dyDescent="0.35">
      <c r="B182" s="6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</row>
    <row r="183" spans="2:21" ht="15" customHeight="1" x14ac:dyDescent="0.35">
      <c r="B183" s="6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</row>
    <row r="184" spans="2:21" ht="15" customHeight="1" x14ac:dyDescent="0.35">
      <c r="B184" s="6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</row>
    <row r="185" spans="2:21" ht="15" customHeight="1" x14ac:dyDescent="0.35">
      <c r="B185" s="6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</row>
    <row r="186" spans="2:21" ht="15" customHeight="1" x14ac:dyDescent="0.35">
      <c r="B186" s="6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</row>
    <row r="187" spans="2:21" ht="15" customHeight="1" x14ac:dyDescent="0.35">
      <c r="B187" s="6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2:21" ht="15" customHeight="1" x14ac:dyDescent="0.35">
      <c r="B188" s="6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</row>
    <row r="189" spans="2:21" ht="15" customHeight="1" x14ac:dyDescent="0.35">
      <c r="B189" s="6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</row>
    <row r="190" spans="2:21" ht="15" customHeight="1" x14ac:dyDescent="0.35">
      <c r="B190" s="6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</row>
    <row r="191" spans="2:21" ht="15" customHeight="1" x14ac:dyDescent="0.35">
      <c r="B191" s="6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</row>
    <row r="192" spans="2:21" ht="15" customHeight="1" x14ac:dyDescent="0.35">
      <c r="B192" s="6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</row>
    <row r="193" spans="2:21" ht="15" customHeight="1" x14ac:dyDescent="0.35">
      <c r="B193" s="6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</row>
    <row r="194" spans="2:21" ht="15" customHeight="1" x14ac:dyDescent="0.35">
      <c r="B194" s="6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</row>
    <row r="195" spans="2:21" ht="15" customHeight="1" x14ac:dyDescent="0.35">
      <c r="B195" s="6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</row>
    <row r="196" spans="2:21" ht="15" customHeight="1" x14ac:dyDescent="0.35">
      <c r="B196" s="6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</row>
    <row r="197" spans="2:21" ht="15" customHeight="1" x14ac:dyDescent="0.35">
      <c r="B197" s="6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</row>
    <row r="198" spans="2:21" ht="15" customHeight="1" x14ac:dyDescent="0.35">
      <c r="B198" s="6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</row>
    <row r="199" spans="2:21" ht="15" customHeight="1" x14ac:dyDescent="0.35">
      <c r="B199" s="6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</row>
    <row r="200" spans="2:21" ht="15" customHeight="1" x14ac:dyDescent="0.35">
      <c r="B200" s="6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</row>
    <row r="201" spans="2:21" ht="15" customHeight="1" x14ac:dyDescent="0.35">
      <c r="B201" s="6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</row>
    <row r="202" spans="2:21" ht="15" customHeight="1" x14ac:dyDescent="0.35">
      <c r="B202" s="6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</row>
    <row r="203" spans="2:21" ht="15" customHeight="1" x14ac:dyDescent="0.35">
      <c r="B203" s="6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</row>
    <row r="204" spans="2:21" ht="15" customHeight="1" x14ac:dyDescent="0.35">
      <c r="B204" s="6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</row>
    <row r="205" spans="2:21" ht="15" customHeight="1" x14ac:dyDescent="0.35">
      <c r="B205" s="6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</row>
    <row r="206" spans="2:21" ht="15" customHeight="1" x14ac:dyDescent="0.35">
      <c r="B206" s="6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</row>
    <row r="207" spans="2:21" ht="15" customHeight="1" x14ac:dyDescent="0.35">
      <c r="B207" s="6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</row>
    <row r="208" spans="2:21" ht="15" customHeight="1" x14ac:dyDescent="0.35">
      <c r="B208" s="6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</row>
    <row r="209" spans="2:21" ht="15" customHeight="1" x14ac:dyDescent="0.35">
      <c r="B209" s="6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</row>
    <row r="210" spans="2:21" ht="15" customHeight="1" x14ac:dyDescent="0.35">
      <c r="B210" s="6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</row>
    <row r="211" spans="2:21" ht="15" customHeight="1" x14ac:dyDescent="0.35">
      <c r="B211" s="6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</row>
    <row r="212" spans="2:21" ht="15" customHeight="1" x14ac:dyDescent="0.35">
      <c r="B212" s="6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</row>
    <row r="213" spans="2:21" ht="15" customHeight="1" x14ac:dyDescent="0.35">
      <c r="B213" s="6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</row>
    <row r="214" spans="2:21" ht="15" customHeight="1" x14ac:dyDescent="0.35">
      <c r="B214" s="6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</row>
    <row r="215" spans="2:21" ht="15" customHeight="1" x14ac:dyDescent="0.35">
      <c r="B215" s="6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</row>
    <row r="216" spans="2:21" ht="15" customHeight="1" x14ac:dyDescent="0.35">
      <c r="B216" s="6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</row>
    <row r="217" spans="2:21" ht="15" customHeight="1" x14ac:dyDescent="0.35">
      <c r="B217" s="6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</row>
    <row r="218" spans="2:21" ht="15" customHeight="1" x14ac:dyDescent="0.35">
      <c r="B218" s="6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</row>
    <row r="219" spans="2:21" ht="15" customHeight="1" x14ac:dyDescent="0.35">
      <c r="B219" s="6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</row>
    <row r="220" spans="2:21" ht="15" customHeight="1" x14ac:dyDescent="0.35">
      <c r="B220" s="6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</row>
    <row r="221" spans="2:21" ht="15" customHeight="1" x14ac:dyDescent="0.35">
      <c r="B221" s="6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</row>
    <row r="222" spans="2:21" ht="15" customHeight="1" x14ac:dyDescent="0.35">
      <c r="B222" s="6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</row>
    <row r="223" spans="2:21" ht="15" customHeight="1" x14ac:dyDescent="0.35">
      <c r="B223" s="6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</row>
    <row r="224" spans="2:21" ht="15" customHeight="1" x14ac:dyDescent="0.35">
      <c r="B224" s="6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</row>
    <row r="225" spans="2:21" ht="15" customHeight="1" x14ac:dyDescent="0.35">
      <c r="B225" s="6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</row>
    <row r="226" spans="2:21" ht="15" customHeight="1" x14ac:dyDescent="0.35">
      <c r="B226" s="6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</row>
    <row r="227" spans="2:21" ht="15" customHeight="1" x14ac:dyDescent="0.35">
      <c r="B227" s="6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</row>
    <row r="228" spans="2:21" ht="15" customHeight="1" x14ac:dyDescent="0.35">
      <c r="B228" s="6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</row>
    <row r="229" spans="2:21" ht="15" customHeight="1" x14ac:dyDescent="0.35">
      <c r="B229" s="6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</row>
    <row r="230" spans="2:21" ht="15" customHeight="1" x14ac:dyDescent="0.35">
      <c r="B230" s="6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</row>
    <row r="231" spans="2:21" ht="15" customHeight="1" x14ac:dyDescent="0.35">
      <c r="B231" s="6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</row>
    <row r="232" spans="2:21" ht="15" customHeight="1" x14ac:dyDescent="0.35">
      <c r="B232" s="6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</row>
    <row r="233" spans="2:21" ht="15" customHeight="1" x14ac:dyDescent="0.35">
      <c r="B233" s="6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</row>
    <row r="234" spans="2:21" ht="15" customHeight="1" x14ac:dyDescent="0.35">
      <c r="B234" s="6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</row>
    <row r="235" spans="2:21" ht="15" customHeight="1" x14ac:dyDescent="0.35">
      <c r="B235" s="6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</row>
    <row r="236" spans="2:21" ht="15" customHeight="1" x14ac:dyDescent="0.35">
      <c r="B236" s="6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</row>
    <row r="237" spans="2:21" ht="15" customHeight="1" x14ac:dyDescent="0.35">
      <c r="B237" s="6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</row>
    <row r="238" spans="2:21" ht="15" customHeight="1" x14ac:dyDescent="0.35">
      <c r="B238" s="6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</row>
    <row r="239" spans="2:21" ht="15" customHeight="1" x14ac:dyDescent="0.35">
      <c r="B239" s="6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</row>
    <row r="240" spans="2:21" ht="15" customHeight="1" x14ac:dyDescent="0.35">
      <c r="B240" s="6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</row>
    <row r="241" spans="2:21" ht="15" customHeight="1" x14ac:dyDescent="0.35">
      <c r="B241" s="6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</row>
    <row r="242" spans="2:21" ht="15" customHeight="1" x14ac:dyDescent="0.35">
      <c r="B242" s="6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</row>
    <row r="243" spans="2:21" ht="15" customHeight="1" x14ac:dyDescent="0.35">
      <c r="B243" s="6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</row>
    <row r="244" spans="2:21" ht="15" customHeight="1" x14ac:dyDescent="0.35">
      <c r="B244" s="6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</row>
    <row r="245" spans="2:21" ht="15" customHeight="1" x14ac:dyDescent="0.35">
      <c r="B245" s="6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</row>
    <row r="246" spans="2:21" ht="15" customHeight="1" x14ac:dyDescent="0.35">
      <c r="B246" s="6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</row>
    <row r="247" spans="2:21" ht="15" customHeight="1" x14ac:dyDescent="0.35">
      <c r="B247" s="6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</row>
    <row r="248" spans="2:21" ht="15" customHeight="1" x14ac:dyDescent="0.35">
      <c r="B248" s="6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</row>
    <row r="249" spans="2:21" ht="15" customHeight="1" x14ac:dyDescent="0.35">
      <c r="B249" s="6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</row>
    <row r="250" spans="2:21" ht="15" customHeight="1" x14ac:dyDescent="0.35">
      <c r="B250" s="6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</row>
    <row r="251" spans="2:21" ht="15" customHeight="1" x14ac:dyDescent="0.35">
      <c r="B251" s="6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</row>
    <row r="252" spans="2:21" ht="15" customHeight="1" x14ac:dyDescent="0.35">
      <c r="B252" s="6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</row>
    <row r="253" spans="2:21" ht="15" customHeight="1" x14ac:dyDescent="0.35">
      <c r="B253" s="6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</row>
    <row r="254" spans="2:21" ht="15" customHeight="1" x14ac:dyDescent="0.35">
      <c r="B254" s="6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</row>
    <row r="255" spans="2:21" ht="15" customHeight="1" x14ac:dyDescent="0.35">
      <c r="B255" s="6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</row>
    <row r="256" spans="2:21" ht="15" customHeight="1" x14ac:dyDescent="0.35">
      <c r="B256" s="6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</row>
    <row r="257" spans="2:21" ht="15" customHeight="1" x14ac:dyDescent="0.35">
      <c r="B257" s="6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</row>
    <row r="258" spans="2:21" ht="15" customHeight="1" x14ac:dyDescent="0.35">
      <c r="B258" s="6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</row>
    <row r="259" spans="2:21" ht="15" customHeight="1" x14ac:dyDescent="0.35">
      <c r="B259" s="6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</row>
    <row r="260" spans="2:21" ht="15" customHeight="1" x14ac:dyDescent="0.35">
      <c r="B260" s="6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</row>
    <row r="261" spans="2:21" ht="15" customHeight="1" x14ac:dyDescent="0.35">
      <c r="B261" s="6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</row>
    <row r="262" spans="2:21" ht="15" customHeight="1" x14ac:dyDescent="0.35">
      <c r="B262" s="6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</row>
    <row r="263" spans="2:21" ht="15" customHeight="1" x14ac:dyDescent="0.35">
      <c r="B263" s="6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</row>
    <row r="264" spans="2:21" ht="15" customHeight="1" x14ac:dyDescent="0.35">
      <c r="B264" s="6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</row>
    <row r="265" spans="2:21" ht="15" customHeight="1" x14ac:dyDescent="0.35">
      <c r="B265" s="6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</row>
    <row r="266" spans="2:21" ht="15" customHeight="1" x14ac:dyDescent="0.35">
      <c r="B266" s="6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</row>
    <row r="267" spans="2:21" ht="15" customHeight="1" x14ac:dyDescent="0.35">
      <c r="B267" s="6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</row>
    <row r="268" spans="2:21" ht="15" customHeight="1" x14ac:dyDescent="0.35">
      <c r="B268" s="6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</row>
    <row r="269" spans="2:21" ht="15" customHeight="1" x14ac:dyDescent="0.35">
      <c r="B269" s="6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</row>
    <row r="270" spans="2:21" ht="15" customHeight="1" x14ac:dyDescent="0.35">
      <c r="B270" s="6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</row>
    <row r="271" spans="2:21" ht="15" customHeight="1" x14ac:dyDescent="0.35">
      <c r="B271" s="6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</row>
    <row r="272" spans="2:21" ht="15" customHeight="1" x14ac:dyDescent="0.35">
      <c r="B272" s="6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</row>
    <row r="273" spans="2:21" ht="15" customHeight="1" x14ac:dyDescent="0.35">
      <c r="B273" s="6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</row>
    <row r="274" spans="2:21" ht="15" customHeight="1" x14ac:dyDescent="0.35">
      <c r="B274" s="6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</row>
    <row r="275" spans="2:21" ht="15" customHeight="1" x14ac:dyDescent="0.35">
      <c r="B275" s="6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</row>
    <row r="276" spans="2:21" ht="15" customHeight="1" x14ac:dyDescent="0.35">
      <c r="B276" s="6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</row>
    <row r="277" spans="2:21" ht="15" customHeight="1" x14ac:dyDescent="0.35">
      <c r="B277" s="6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</row>
    <row r="278" spans="2:21" ht="15" customHeight="1" x14ac:dyDescent="0.35">
      <c r="B278" s="6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</row>
    <row r="279" spans="2:21" ht="15" customHeight="1" x14ac:dyDescent="0.35">
      <c r="B279" s="6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</row>
    <row r="280" spans="2:21" ht="15" customHeight="1" x14ac:dyDescent="0.35">
      <c r="B280" s="6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</row>
    <row r="281" spans="2:21" ht="15" customHeight="1" x14ac:dyDescent="0.35">
      <c r="B281" s="6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</row>
    <row r="282" spans="2:21" ht="15" customHeight="1" x14ac:dyDescent="0.35">
      <c r="B282" s="6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</row>
    <row r="283" spans="2:21" ht="15" customHeight="1" x14ac:dyDescent="0.35">
      <c r="B283" s="6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</row>
    <row r="284" spans="2:21" ht="15" customHeight="1" x14ac:dyDescent="0.35">
      <c r="B284" s="6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</row>
    <row r="285" spans="2:21" ht="15" customHeight="1" x14ac:dyDescent="0.35">
      <c r="B285" s="6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</row>
    <row r="286" spans="2:21" ht="15" customHeight="1" x14ac:dyDescent="0.35">
      <c r="B286" s="6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</row>
    <row r="287" spans="2:21" ht="15" customHeight="1" x14ac:dyDescent="0.35">
      <c r="B287" s="6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</row>
    <row r="288" spans="2:21" ht="15" customHeight="1" x14ac:dyDescent="0.35">
      <c r="B288" s="6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</row>
    <row r="289" spans="2:21" ht="15" customHeight="1" x14ac:dyDescent="0.35">
      <c r="B289" s="6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</row>
    <row r="290" spans="2:21" ht="15" customHeight="1" x14ac:dyDescent="0.35">
      <c r="B290" s="6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</row>
    <row r="291" spans="2:21" ht="15" customHeight="1" x14ac:dyDescent="0.35">
      <c r="B291" s="6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</row>
    <row r="292" spans="2:21" ht="15" customHeight="1" x14ac:dyDescent="0.35">
      <c r="B292" s="6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</row>
    <row r="293" spans="2:21" ht="15" customHeight="1" x14ac:dyDescent="0.35">
      <c r="B293" s="6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</row>
    <row r="294" spans="2:21" ht="15" customHeight="1" x14ac:dyDescent="0.35">
      <c r="B294" s="6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</row>
    <row r="295" spans="2:21" ht="15" customHeight="1" x14ac:dyDescent="0.35">
      <c r="B295" s="6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</row>
    <row r="296" spans="2:21" ht="15" customHeight="1" x14ac:dyDescent="0.35">
      <c r="B296" s="6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</row>
    <row r="297" spans="2:21" ht="15" customHeight="1" x14ac:dyDescent="0.35">
      <c r="B297" s="6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</row>
    <row r="298" spans="2:21" ht="15" customHeight="1" x14ac:dyDescent="0.35">
      <c r="B298" s="6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</row>
    <row r="299" spans="2:21" ht="15" customHeight="1" x14ac:dyDescent="0.35">
      <c r="B299" s="6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</row>
    <row r="300" spans="2:21" ht="15" customHeight="1" x14ac:dyDescent="0.35">
      <c r="B300" s="6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</row>
    <row r="301" spans="2:21" ht="15" customHeight="1" x14ac:dyDescent="0.35">
      <c r="B301" s="6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</row>
    <row r="302" spans="2:21" ht="15" customHeight="1" x14ac:dyDescent="0.35">
      <c r="B302" s="6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</row>
    <row r="303" spans="2:21" ht="15" customHeight="1" x14ac:dyDescent="0.35">
      <c r="B303" s="6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</row>
    <row r="304" spans="2:21" ht="15" customHeight="1" x14ac:dyDescent="0.35">
      <c r="B304" s="6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</row>
    <row r="305" spans="2:21" ht="15" customHeight="1" x14ac:dyDescent="0.35">
      <c r="B305" s="6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</row>
    <row r="306" spans="2:21" ht="15" customHeight="1" x14ac:dyDescent="0.35">
      <c r="B306" s="6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</row>
    <row r="307" spans="2:21" ht="15" customHeight="1" x14ac:dyDescent="0.35">
      <c r="B307" s="6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</row>
    <row r="308" spans="2:21" ht="15" customHeight="1" x14ac:dyDescent="0.35">
      <c r="B308" s="6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</row>
    <row r="309" spans="2:21" ht="15" customHeight="1" x14ac:dyDescent="0.35">
      <c r="B309" s="6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</row>
    <row r="310" spans="2:21" ht="15" customHeight="1" x14ac:dyDescent="0.35">
      <c r="B310" s="6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</row>
    <row r="311" spans="2:21" ht="15" customHeight="1" x14ac:dyDescent="0.35">
      <c r="B311" s="6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</row>
    <row r="312" spans="2:21" ht="15" customHeight="1" x14ac:dyDescent="0.35">
      <c r="B312" s="6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</row>
    <row r="313" spans="2:21" ht="15" customHeight="1" x14ac:dyDescent="0.35">
      <c r="B313" s="6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</row>
    <row r="314" spans="2:21" ht="15" customHeight="1" x14ac:dyDescent="0.35">
      <c r="B314" s="6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</row>
    <row r="315" spans="2:21" ht="15" customHeight="1" x14ac:dyDescent="0.35">
      <c r="B315" s="6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</row>
    <row r="316" spans="2:21" ht="15" customHeight="1" x14ac:dyDescent="0.35">
      <c r="B316" s="6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</row>
    <row r="317" spans="2:21" ht="15" customHeight="1" x14ac:dyDescent="0.35">
      <c r="B317" s="6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</row>
    <row r="318" spans="2:21" ht="15" customHeight="1" x14ac:dyDescent="0.35">
      <c r="B318" s="6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</row>
    <row r="319" spans="2:21" ht="15" customHeight="1" x14ac:dyDescent="0.35">
      <c r="B319" s="6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</row>
    <row r="320" spans="2:21" ht="15" customHeight="1" x14ac:dyDescent="0.35">
      <c r="B320" s="6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</row>
    <row r="321" spans="2:21" ht="15" customHeight="1" x14ac:dyDescent="0.35">
      <c r="B321" s="6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</row>
    <row r="322" spans="2:21" ht="15" customHeight="1" x14ac:dyDescent="0.35">
      <c r="B322" s="6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</row>
    <row r="323" spans="2:21" ht="15" customHeight="1" x14ac:dyDescent="0.35">
      <c r="B323" s="6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</row>
    <row r="324" spans="2:21" ht="15" customHeight="1" x14ac:dyDescent="0.35">
      <c r="B324" s="6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</row>
    <row r="325" spans="2:21" ht="15" customHeight="1" x14ac:dyDescent="0.35">
      <c r="B325" s="6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</row>
    <row r="326" spans="2:21" ht="15" customHeight="1" x14ac:dyDescent="0.35">
      <c r="B326" s="6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</row>
    <row r="327" spans="2:21" ht="15" customHeight="1" x14ac:dyDescent="0.35">
      <c r="B327" s="6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</row>
    <row r="328" spans="2:21" ht="15" customHeight="1" x14ac:dyDescent="0.35">
      <c r="B328" s="6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</row>
    <row r="329" spans="2:21" ht="15" customHeight="1" x14ac:dyDescent="0.35">
      <c r="B329" s="6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</row>
    <row r="330" spans="2:21" ht="15" customHeight="1" x14ac:dyDescent="0.35">
      <c r="B330" s="6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</row>
    <row r="331" spans="2:21" ht="15" customHeight="1" x14ac:dyDescent="0.35">
      <c r="B331" s="6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</row>
    <row r="332" spans="2:21" ht="15" customHeight="1" x14ac:dyDescent="0.35">
      <c r="B332" s="6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</row>
    <row r="333" spans="2:21" ht="15" customHeight="1" x14ac:dyDescent="0.35">
      <c r="B333" s="6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</row>
    <row r="334" spans="2:21" ht="15" customHeight="1" x14ac:dyDescent="0.35">
      <c r="B334" s="6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</row>
    <row r="335" spans="2:21" ht="15" customHeight="1" x14ac:dyDescent="0.35">
      <c r="B335" s="6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</row>
    <row r="336" spans="2:21" ht="15" customHeight="1" x14ac:dyDescent="0.35">
      <c r="B336" s="6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</row>
    <row r="337" spans="2:21" ht="15" customHeight="1" x14ac:dyDescent="0.35">
      <c r="B337" s="6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</row>
    <row r="338" spans="2:21" ht="15" customHeight="1" x14ac:dyDescent="0.35">
      <c r="B338" s="6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</row>
    <row r="339" spans="2:21" ht="15" customHeight="1" x14ac:dyDescent="0.35">
      <c r="B339" s="6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</row>
    <row r="340" spans="2:21" ht="15" customHeight="1" x14ac:dyDescent="0.35">
      <c r="B340" s="6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</row>
    <row r="341" spans="2:21" ht="15" customHeight="1" x14ac:dyDescent="0.35">
      <c r="B341" s="6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</row>
    <row r="342" spans="2:21" ht="15" customHeight="1" x14ac:dyDescent="0.35">
      <c r="B342" s="6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</row>
    <row r="343" spans="2:21" ht="15" customHeight="1" x14ac:dyDescent="0.35">
      <c r="B343" s="6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</row>
    <row r="344" spans="2:21" ht="15" customHeight="1" x14ac:dyDescent="0.35">
      <c r="B344" s="6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</row>
    <row r="345" spans="2:21" ht="15" customHeight="1" x14ac:dyDescent="0.35">
      <c r="B345" s="6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</row>
    <row r="346" spans="2:21" ht="15" customHeight="1" x14ac:dyDescent="0.35">
      <c r="B346" s="6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</row>
    <row r="347" spans="2:21" ht="15" customHeight="1" x14ac:dyDescent="0.35">
      <c r="B347" s="6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</row>
    <row r="348" spans="2:21" ht="15" customHeight="1" x14ac:dyDescent="0.35">
      <c r="B348" s="6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</row>
    <row r="349" spans="2:21" ht="15" customHeight="1" x14ac:dyDescent="0.35">
      <c r="B349" s="6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</row>
    <row r="350" spans="2:21" ht="15" customHeight="1" x14ac:dyDescent="0.35">
      <c r="B350" s="6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</row>
    <row r="351" spans="2:21" ht="15" customHeight="1" x14ac:dyDescent="0.35">
      <c r="B351" s="6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</row>
    <row r="352" spans="2:21" ht="15" customHeight="1" x14ac:dyDescent="0.35">
      <c r="B352" s="6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</row>
    <row r="353" spans="2:21" ht="15" customHeight="1" x14ac:dyDescent="0.35">
      <c r="B353" s="6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</row>
    <row r="354" spans="2:21" ht="15" customHeight="1" x14ac:dyDescent="0.35">
      <c r="B354" s="6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</row>
    <row r="355" spans="2:21" ht="15" customHeight="1" x14ac:dyDescent="0.35">
      <c r="B355" s="6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</row>
    <row r="356" spans="2:21" ht="15" customHeight="1" x14ac:dyDescent="0.35">
      <c r="B356" s="6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</row>
    <row r="357" spans="2:21" ht="15" customHeight="1" x14ac:dyDescent="0.35">
      <c r="B357" s="6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</row>
    <row r="358" spans="2:21" ht="15" customHeight="1" x14ac:dyDescent="0.35">
      <c r="B358" s="6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</row>
    <row r="359" spans="2:21" ht="15" customHeight="1" x14ac:dyDescent="0.35">
      <c r="B359" s="6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</row>
    <row r="360" spans="2:21" ht="15" customHeight="1" x14ac:dyDescent="0.35">
      <c r="B360" s="6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</row>
    <row r="361" spans="2:21" ht="15" customHeight="1" x14ac:dyDescent="0.35">
      <c r="B361" s="6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</row>
    <row r="362" spans="2:21" ht="15" customHeight="1" x14ac:dyDescent="0.35">
      <c r="B362" s="6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</row>
    <row r="363" spans="2:21" ht="15" customHeight="1" x14ac:dyDescent="0.35">
      <c r="B363" s="6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</row>
    <row r="364" spans="2:21" ht="15" customHeight="1" x14ac:dyDescent="0.35">
      <c r="B364" s="6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</row>
    <row r="365" spans="2:21" ht="15" customHeight="1" x14ac:dyDescent="0.35">
      <c r="B365" s="6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</row>
    <row r="366" spans="2:21" ht="15" customHeight="1" x14ac:dyDescent="0.35">
      <c r="B366" s="6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</row>
    <row r="367" spans="2:21" ht="15" customHeight="1" x14ac:dyDescent="0.35">
      <c r="B367" s="6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</row>
    <row r="368" spans="2:21" ht="15" customHeight="1" x14ac:dyDescent="0.35">
      <c r="B368" s="6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</row>
    <row r="369" spans="2:21" ht="15" customHeight="1" x14ac:dyDescent="0.35">
      <c r="B369" s="6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</row>
    <row r="370" spans="2:21" ht="15" customHeight="1" x14ac:dyDescent="0.35">
      <c r="B370" s="6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</row>
    <row r="371" spans="2:21" ht="15" customHeight="1" x14ac:dyDescent="0.35">
      <c r="B371" s="6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</row>
    <row r="372" spans="2:21" ht="15" customHeight="1" x14ac:dyDescent="0.35">
      <c r="B372" s="6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</row>
    <row r="373" spans="2:21" ht="15" customHeight="1" x14ac:dyDescent="0.35">
      <c r="B373" s="6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</row>
    <row r="374" spans="2:21" ht="15" customHeight="1" x14ac:dyDescent="0.35">
      <c r="B374" s="6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</row>
    <row r="375" spans="2:21" ht="15" customHeight="1" x14ac:dyDescent="0.35">
      <c r="B375" s="6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</row>
    <row r="376" spans="2:21" ht="15" customHeight="1" x14ac:dyDescent="0.35">
      <c r="B376" s="6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</row>
    <row r="377" spans="2:21" ht="15" customHeight="1" x14ac:dyDescent="0.35">
      <c r="B377" s="6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</row>
    <row r="378" spans="2:21" ht="15" customHeight="1" x14ac:dyDescent="0.35">
      <c r="B378" s="6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</row>
    <row r="379" spans="2:21" ht="15" customHeight="1" x14ac:dyDescent="0.35">
      <c r="B379" s="6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</row>
    <row r="380" spans="2:21" ht="15" customHeight="1" x14ac:dyDescent="0.35">
      <c r="B380" s="6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</row>
    <row r="381" spans="2:21" ht="15" customHeight="1" x14ac:dyDescent="0.35">
      <c r="B381" s="6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</row>
    <row r="382" spans="2:21" ht="15" customHeight="1" x14ac:dyDescent="0.35">
      <c r="B382" s="6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</row>
    <row r="383" spans="2:21" ht="15" customHeight="1" x14ac:dyDescent="0.35">
      <c r="B383" s="6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</row>
    <row r="384" spans="2:21" ht="15" customHeight="1" x14ac:dyDescent="0.35">
      <c r="B384" s="6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</row>
    <row r="385" spans="2:21" ht="15" customHeight="1" x14ac:dyDescent="0.35">
      <c r="B385" s="6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</row>
    <row r="386" spans="2:21" ht="15" customHeight="1" x14ac:dyDescent="0.35">
      <c r="B386" s="6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</row>
    <row r="387" spans="2:21" ht="15" customHeight="1" x14ac:dyDescent="0.35">
      <c r="B387" s="6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</row>
    <row r="388" spans="2:21" ht="15" customHeight="1" x14ac:dyDescent="0.35">
      <c r="B388" s="6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</row>
    <row r="389" spans="2:21" ht="15" customHeight="1" x14ac:dyDescent="0.35">
      <c r="B389" s="6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</row>
    <row r="390" spans="2:21" ht="15" customHeight="1" x14ac:dyDescent="0.35">
      <c r="B390" s="6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</row>
    <row r="391" spans="2:21" ht="15" customHeight="1" x14ac:dyDescent="0.35">
      <c r="B391" s="6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</row>
    <row r="392" spans="2:21" ht="15" customHeight="1" x14ac:dyDescent="0.35">
      <c r="B392" s="6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</row>
    <row r="393" spans="2:21" ht="15" customHeight="1" x14ac:dyDescent="0.35">
      <c r="B393" s="6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</row>
    <row r="394" spans="2:21" ht="15" customHeight="1" x14ac:dyDescent="0.35">
      <c r="B394" s="6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</row>
    <row r="395" spans="2:21" ht="15" customHeight="1" x14ac:dyDescent="0.35">
      <c r="B395" s="6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</row>
    <row r="396" spans="2:21" ht="15" customHeight="1" x14ac:dyDescent="0.35">
      <c r="B396" s="6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</row>
    <row r="397" spans="2:21" ht="15" customHeight="1" x14ac:dyDescent="0.35">
      <c r="B397" s="6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</row>
    <row r="398" spans="2:21" ht="15" customHeight="1" x14ac:dyDescent="0.35">
      <c r="B398" s="6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</row>
    <row r="399" spans="2:21" ht="15" customHeight="1" x14ac:dyDescent="0.35">
      <c r="B399" s="6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</row>
    <row r="400" spans="2:21" ht="15" customHeight="1" x14ac:dyDescent="0.35">
      <c r="B400" s="6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</row>
    <row r="401" spans="2:21" ht="15" customHeight="1" x14ac:dyDescent="0.35">
      <c r="B401" s="6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</row>
    <row r="402" spans="2:21" ht="15" customHeight="1" x14ac:dyDescent="0.35">
      <c r="B402" s="6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</row>
    <row r="403" spans="2:21" ht="15" customHeight="1" x14ac:dyDescent="0.35">
      <c r="B403" s="6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</row>
    <row r="404" spans="2:21" ht="15" customHeight="1" x14ac:dyDescent="0.35">
      <c r="B404" s="6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</row>
    <row r="405" spans="2:21" ht="15" customHeight="1" x14ac:dyDescent="0.35">
      <c r="B405" s="6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</row>
    <row r="406" spans="2:21" ht="15" customHeight="1" x14ac:dyDescent="0.35">
      <c r="B406" s="6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</row>
    <row r="407" spans="2:21" ht="15" customHeight="1" x14ac:dyDescent="0.35">
      <c r="B407" s="6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</row>
    <row r="408" spans="2:21" ht="15" customHeight="1" x14ac:dyDescent="0.35">
      <c r="B408" s="6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</row>
    <row r="409" spans="2:21" ht="15" customHeight="1" x14ac:dyDescent="0.35">
      <c r="B409" s="6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</row>
    <row r="410" spans="2:21" ht="15" customHeight="1" x14ac:dyDescent="0.35">
      <c r="B410" s="6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</row>
    <row r="411" spans="2:21" ht="15" customHeight="1" x14ac:dyDescent="0.35">
      <c r="B411" s="6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</row>
    <row r="412" spans="2:21" ht="15" customHeight="1" x14ac:dyDescent="0.35">
      <c r="B412" s="6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</row>
    <row r="413" spans="2:21" ht="15" customHeight="1" x14ac:dyDescent="0.35">
      <c r="B413" s="6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</row>
    <row r="414" spans="2:21" ht="15" customHeight="1" x14ac:dyDescent="0.35">
      <c r="B414" s="6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</row>
    <row r="415" spans="2:21" ht="15" customHeight="1" x14ac:dyDescent="0.35">
      <c r="B415" s="6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</row>
    <row r="416" spans="2:21" ht="15" customHeight="1" x14ac:dyDescent="0.35">
      <c r="B416" s="6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</row>
    <row r="417" spans="2:21" ht="15" customHeight="1" x14ac:dyDescent="0.35">
      <c r="B417" s="6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</row>
    <row r="418" spans="2:21" ht="15" customHeight="1" x14ac:dyDescent="0.35">
      <c r="B418" s="6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</row>
    <row r="419" spans="2:21" ht="15" customHeight="1" x14ac:dyDescent="0.35">
      <c r="B419" s="6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</row>
    <row r="420" spans="2:21" ht="15" customHeight="1" x14ac:dyDescent="0.35">
      <c r="B420" s="6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</row>
    <row r="421" spans="2:21" ht="15" customHeight="1" x14ac:dyDescent="0.35">
      <c r="B421" s="6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</row>
    <row r="422" spans="2:21" ht="15" customHeight="1" x14ac:dyDescent="0.35">
      <c r="B422" s="6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</row>
    <row r="423" spans="2:21" ht="15" customHeight="1" x14ac:dyDescent="0.35">
      <c r="B423" s="6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</row>
    <row r="424" spans="2:21" ht="15" customHeight="1" x14ac:dyDescent="0.35">
      <c r="B424" s="6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</row>
    <row r="425" spans="2:21" ht="15" customHeight="1" x14ac:dyDescent="0.35">
      <c r="B425" s="6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</row>
    <row r="426" spans="2:21" ht="15" customHeight="1" x14ac:dyDescent="0.35">
      <c r="B426" s="6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</row>
    <row r="427" spans="2:21" ht="15" customHeight="1" x14ac:dyDescent="0.35">
      <c r="B427" s="6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</row>
    <row r="428" spans="2:21" ht="15" customHeight="1" x14ac:dyDescent="0.35">
      <c r="B428" s="6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</row>
    <row r="429" spans="2:21" ht="15" customHeight="1" x14ac:dyDescent="0.35">
      <c r="B429" s="6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</row>
    <row r="430" spans="2:21" ht="15" customHeight="1" x14ac:dyDescent="0.35">
      <c r="B430" s="6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</row>
    <row r="431" spans="2:21" ht="15" customHeight="1" x14ac:dyDescent="0.35">
      <c r="B431" s="6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</row>
    <row r="432" spans="2:21" ht="15" customHeight="1" x14ac:dyDescent="0.35">
      <c r="B432" s="6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</row>
    <row r="433" spans="2:21" ht="15" customHeight="1" x14ac:dyDescent="0.35">
      <c r="B433" s="6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</row>
    <row r="434" spans="2:21" ht="15" customHeight="1" x14ac:dyDescent="0.35">
      <c r="B434" s="6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</row>
    <row r="435" spans="2:21" ht="15" customHeight="1" x14ac:dyDescent="0.35">
      <c r="B435" s="6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</row>
    <row r="436" spans="2:21" ht="15" customHeight="1" x14ac:dyDescent="0.35">
      <c r="B436" s="6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</row>
    <row r="437" spans="2:21" ht="15" customHeight="1" x14ac:dyDescent="0.35">
      <c r="B437" s="6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</row>
    <row r="438" spans="2:21" ht="15" customHeight="1" x14ac:dyDescent="0.35">
      <c r="B438" s="6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</row>
    <row r="439" spans="2:21" ht="15" customHeight="1" x14ac:dyDescent="0.35">
      <c r="B439" s="6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</row>
    <row r="440" spans="2:21" ht="15" customHeight="1" x14ac:dyDescent="0.35">
      <c r="B440" s="6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</row>
    <row r="441" spans="2:21" ht="15" customHeight="1" x14ac:dyDescent="0.35">
      <c r="B441" s="6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</row>
    <row r="442" spans="2:21" ht="15" customHeight="1" x14ac:dyDescent="0.35">
      <c r="B442" s="6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</row>
    <row r="443" spans="2:21" ht="15" customHeight="1" x14ac:dyDescent="0.35">
      <c r="B443" s="6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</row>
    <row r="444" spans="2:21" ht="15" customHeight="1" x14ac:dyDescent="0.35">
      <c r="B444" s="6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</row>
    <row r="445" spans="2:21" ht="15" customHeight="1" x14ac:dyDescent="0.35">
      <c r="B445" s="6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</row>
    <row r="446" spans="2:21" ht="15" customHeight="1" x14ac:dyDescent="0.35">
      <c r="B446" s="6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</row>
    <row r="447" spans="2:21" ht="15" customHeight="1" x14ac:dyDescent="0.35">
      <c r="B447" s="6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</row>
    <row r="448" spans="2:21" ht="15" customHeight="1" x14ac:dyDescent="0.35">
      <c r="B448" s="6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</row>
    <row r="449" spans="2:21" ht="15" customHeight="1" x14ac:dyDescent="0.35">
      <c r="B449" s="6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</row>
    <row r="450" spans="2:21" ht="15" customHeight="1" x14ac:dyDescent="0.35">
      <c r="B450" s="6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</row>
    <row r="451" spans="2:21" ht="15" customHeight="1" x14ac:dyDescent="0.35">
      <c r="B451" s="6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</row>
    <row r="452" spans="2:21" ht="15" customHeight="1" x14ac:dyDescent="0.35">
      <c r="B452" s="6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</row>
    <row r="453" spans="2:21" ht="15" customHeight="1" x14ac:dyDescent="0.35">
      <c r="B453" s="6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</row>
    <row r="454" spans="2:21" ht="15" customHeight="1" x14ac:dyDescent="0.35">
      <c r="B454" s="6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</row>
    <row r="455" spans="2:21" ht="15" customHeight="1" x14ac:dyDescent="0.35">
      <c r="B455" s="6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</row>
    <row r="456" spans="2:21" ht="15" customHeight="1" x14ac:dyDescent="0.35">
      <c r="B456" s="6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</row>
    <row r="457" spans="2:21" ht="15" customHeight="1" x14ac:dyDescent="0.35">
      <c r="B457" s="6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</row>
    <row r="458" spans="2:21" ht="15" customHeight="1" x14ac:dyDescent="0.35">
      <c r="B458" s="6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</row>
    <row r="459" spans="2:21" ht="15" customHeight="1" x14ac:dyDescent="0.35">
      <c r="B459" s="6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</row>
    <row r="460" spans="2:21" ht="15" customHeight="1" x14ac:dyDescent="0.35">
      <c r="B460" s="6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</row>
    <row r="461" spans="2:21" ht="15" customHeight="1" x14ac:dyDescent="0.35">
      <c r="B461" s="6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</row>
    <row r="462" spans="2:21" ht="15" customHeight="1" x14ac:dyDescent="0.35">
      <c r="B462" s="6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</row>
    <row r="463" spans="2:21" ht="15" customHeight="1" x14ac:dyDescent="0.35">
      <c r="B463" s="6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</row>
    <row r="464" spans="2:21" ht="15" customHeight="1" x14ac:dyDescent="0.35">
      <c r="B464" s="6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</row>
    <row r="465" spans="2:21" ht="15" customHeight="1" x14ac:dyDescent="0.35">
      <c r="B465" s="6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</row>
    <row r="466" spans="2:21" ht="15" customHeight="1" x14ac:dyDescent="0.35">
      <c r="B466" s="6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</row>
    <row r="467" spans="2:21" ht="15" customHeight="1" x14ac:dyDescent="0.35">
      <c r="B467" s="6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</row>
    <row r="468" spans="2:21" ht="15" customHeight="1" x14ac:dyDescent="0.35">
      <c r="B468" s="6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</row>
    <row r="469" spans="2:21" ht="15" customHeight="1" x14ac:dyDescent="0.35">
      <c r="B469" s="6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</row>
    <row r="470" spans="2:21" ht="15" customHeight="1" x14ac:dyDescent="0.35">
      <c r="B470" s="6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</row>
    <row r="471" spans="2:21" ht="15" customHeight="1" x14ac:dyDescent="0.35">
      <c r="B471" s="6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</row>
    <row r="472" spans="2:21" ht="15" customHeight="1" x14ac:dyDescent="0.35">
      <c r="B472" s="6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</row>
    <row r="473" spans="2:21" ht="15" customHeight="1" x14ac:dyDescent="0.35">
      <c r="B473" s="6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</row>
    <row r="474" spans="2:21" ht="15" customHeight="1" x14ac:dyDescent="0.35">
      <c r="B474" s="6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</row>
    <row r="475" spans="2:21" ht="15" customHeight="1" x14ac:dyDescent="0.35">
      <c r="B475" s="6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</row>
    <row r="476" spans="2:21" ht="15" customHeight="1" x14ac:dyDescent="0.35">
      <c r="B476" s="6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</row>
    <row r="477" spans="2:21" ht="15" customHeight="1" x14ac:dyDescent="0.35">
      <c r="B477" s="6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</row>
    <row r="478" spans="2:21" ht="15" customHeight="1" x14ac:dyDescent="0.35">
      <c r="B478" s="6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</row>
    <row r="479" spans="2:21" ht="15" customHeight="1" x14ac:dyDescent="0.35"/>
    <row r="480" spans="2:21" ht="15" customHeight="1" x14ac:dyDescent="0.35"/>
    <row r="481" ht="15" customHeight="1" x14ac:dyDescent="0.35"/>
    <row r="482" ht="15" customHeight="1" x14ac:dyDescent="0.35"/>
    <row r="483" ht="15" customHeight="1" x14ac:dyDescent="0.35"/>
    <row r="484" ht="15" customHeight="1" x14ac:dyDescent="0.35"/>
    <row r="485" ht="15" customHeight="1" x14ac:dyDescent="0.35"/>
    <row r="486" ht="15" customHeight="1" x14ac:dyDescent="0.35"/>
  </sheetData>
  <hyperlinks>
    <hyperlink ref="B70" location="Índice!C28" display="Volver al índice" xr:uid="{00000000-0004-0000-0300-000000000000}"/>
    <hyperlink ref="B3" location="Índice!C28" display="Volver al índice" xr:uid="{00000000-0004-0000-0300-000001000000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S355"/>
  <sheetViews>
    <sheetView showGridLines="0" zoomScale="90" zoomScaleNormal="90" workbookViewId="0">
      <pane ySplit="3" topLeftCell="A4" activePane="bottomLeft" state="frozen"/>
      <selection pane="bottomLeft" activeCell="B4" sqref="B4"/>
    </sheetView>
  </sheetViews>
  <sheetFormatPr baseColWidth="10" defaultColWidth="11.453125" defaultRowHeight="14.5" x14ac:dyDescent="0.35"/>
  <cols>
    <col min="1" max="1" width="2.7265625" style="56" customWidth="1"/>
    <col min="2" max="2" width="30" style="69" customWidth="1"/>
    <col min="3" max="4" width="14.7265625" style="56" customWidth="1"/>
    <col min="5" max="5" width="16.54296875" style="56" customWidth="1"/>
    <col min="6" max="10" width="14.7265625" style="56" customWidth="1"/>
    <col min="11" max="11" width="15.26953125" style="56" customWidth="1"/>
    <col min="12" max="12" width="14.7265625" style="56" customWidth="1"/>
    <col min="13" max="13" width="11.453125" style="56"/>
    <col min="14" max="14" width="22.7265625" style="56" customWidth="1"/>
    <col min="15" max="16384" width="11.453125" style="56"/>
  </cols>
  <sheetData>
    <row r="1" spans="2:19" ht="21" x14ac:dyDescent="0.35">
      <c r="B1" s="50" t="s">
        <v>315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55"/>
      <c r="N1" s="55"/>
      <c r="O1" s="55"/>
      <c r="P1" s="55"/>
      <c r="Q1" s="55"/>
      <c r="R1" s="55"/>
      <c r="S1" s="55"/>
    </row>
    <row r="2" spans="2:19" x14ac:dyDescent="0.35">
      <c r="B2" s="81"/>
      <c r="C2" s="80"/>
      <c r="D2" s="80"/>
      <c r="E2" s="80"/>
      <c r="F2" s="80"/>
      <c r="G2" s="80"/>
      <c r="H2" s="80"/>
      <c r="I2" s="80"/>
      <c r="J2" s="80"/>
      <c r="K2" s="80"/>
      <c r="L2" s="80"/>
      <c r="M2" s="55"/>
      <c r="N2" s="55"/>
      <c r="O2" s="55"/>
      <c r="P2" s="55"/>
      <c r="Q2" s="55"/>
      <c r="R2" s="55"/>
      <c r="S2" s="55"/>
    </row>
    <row r="3" spans="2:19" x14ac:dyDescent="0.35">
      <c r="B3" s="74" t="s">
        <v>98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55"/>
      <c r="N3" s="55"/>
      <c r="O3" s="55"/>
      <c r="P3" s="55"/>
      <c r="Q3" s="55"/>
      <c r="R3" s="55"/>
      <c r="S3" s="55"/>
    </row>
    <row r="4" spans="2:19" x14ac:dyDescent="0.35">
      <c r="B4" s="6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2:19" ht="15.5" x14ac:dyDescent="0.35">
      <c r="B5" s="59" t="s">
        <v>316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2:19" ht="42" customHeight="1" x14ac:dyDescent="0.35">
      <c r="B6" s="31" t="s">
        <v>123</v>
      </c>
      <c r="C6" s="27" t="s">
        <v>21</v>
      </c>
      <c r="D6" s="27" t="s">
        <v>22</v>
      </c>
      <c r="E6" s="27" t="s">
        <v>109</v>
      </c>
      <c r="F6" s="27" t="s">
        <v>23</v>
      </c>
      <c r="G6" s="27" t="s">
        <v>24</v>
      </c>
      <c r="H6" s="27" t="s">
        <v>39</v>
      </c>
      <c r="I6" s="27" t="s">
        <v>40</v>
      </c>
      <c r="J6" s="27" t="s">
        <v>153</v>
      </c>
      <c r="K6" s="27" t="s">
        <v>14</v>
      </c>
      <c r="L6" s="27" t="s">
        <v>6</v>
      </c>
      <c r="M6" s="55"/>
      <c r="N6" s="55"/>
      <c r="O6" s="55"/>
      <c r="P6" s="55"/>
      <c r="Q6" s="55"/>
      <c r="R6" s="55"/>
      <c r="S6" s="55"/>
    </row>
    <row r="7" spans="2:19" ht="15" customHeight="1" x14ac:dyDescent="0.35">
      <c r="B7" s="44" t="s">
        <v>9</v>
      </c>
      <c r="C7" s="85">
        <v>481.60499999999917</v>
      </c>
      <c r="D7" s="85">
        <v>1875.0954545454399</v>
      </c>
      <c r="E7" s="85">
        <v>173.33477272727262</v>
      </c>
      <c r="F7" s="85">
        <v>3407.8702272727164</v>
      </c>
      <c r="G7" s="85">
        <v>785.15068181818538</v>
      </c>
      <c r="H7" s="85">
        <v>493.66204545454673</v>
      </c>
      <c r="I7" s="85">
        <v>17.373636363636361</v>
      </c>
      <c r="J7" s="85">
        <v>63.197272727272718</v>
      </c>
      <c r="K7" s="85">
        <v>23.492045454545451</v>
      </c>
      <c r="L7" s="61">
        <v>7320.7811363636138</v>
      </c>
      <c r="M7" s="55"/>
      <c r="N7" s="55"/>
      <c r="O7" s="55"/>
      <c r="P7" s="55"/>
      <c r="Q7" s="55"/>
      <c r="R7" s="55"/>
      <c r="S7" s="55"/>
    </row>
    <row r="8" spans="2:19" ht="15" customHeight="1" x14ac:dyDescent="0.35">
      <c r="B8" s="44" t="s">
        <v>10</v>
      </c>
      <c r="C8" s="85">
        <v>4911.3034090909414</v>
      </c>
      <c r="D8" s="85">
        <v>6637.0622727272448</v>
      </c>
      <c r="E8" s="85">
        <v>845.81909090908061</v>
      </c>
      <c r="F8" s="85">
        <v>4327.4409090908966</v>
      </c>
      <c r="G8" s="85">
        <v>1116.9554545454594</v>
      </c>
      <c r="H8" s="85">
        <v>586.94636363636528</v>
      </c>
      <c r="I8" s="85">
        <v>11.678181818181818</v>
      </c>
      <c r="J8" s="85">
        <v>56.938863636363628</v>
      </c>
      <c r="K8" s="85">
        <v>27.684545454545439</v>
      </c>
      <c r="L8" s="61">
        <v>18521.829090909076</v>
      </c>
      <c r="M8" s="55"/>
      <c r="N8" s="55"/>
      <c r="O8" s="55"/>
      <c r="P8" s="55"/>
      <c r="Q8" s="55"/>
      <c r="R8" s="55"/>
      <c r="S8" s="55"/>
    </row>
    <row r="9" spans="2:19" ht="15" customHeight="1" x14ac:dyDescent="0.35">
      <c r="B9" s="44" t="s">
        <v>11</v>
      </c>
      <c r="C9" s="85">
        <v>4981.6509090909312</v>
      </c>
      <c r="D9" s="85">
        <v>5254.0688636363038</v>
      </c>
      <c r="E9" s="85">
        <v>537.2824999999965</v>
      </c>
      <c r="F9" s="85">
        <v>2642.9238636363639</v>
      </c>
      <c r="G9" s="85">
        <v>667.56340909091182</v>
      </c>
      <c r="H9" s="85">
        <v>379.89340909091015</v>
      </c>
      <c r="I9" s="85">
        <v>21.272727272727266</v>
      </c>
      <c r="J9" s="85">
        <v>30.53863636363636</v>
      </c>
      <c r="K9" s="85">
        <v>13.736363636363633</v>
      </c>
      <c r="L9" s="61">
        <v>14528.930681818147</v>
      </c>
      <c r="M9" s="55"/>
      <c r="N9" s="55"/>
      <c r="O9" s="55"/>
      <c r="P9" s="55"/>
      <c r="Q9" s="55"/>
      <c r="R9" s="55"/>
      <c r="S9" s="55"/>
    </row>
    <row r="10" spans="2:19" ht="15" customHeight="1" x14ac:dyDescent="0.35">
      <c r="B10" s="44" t="s">
        <v>12</v>
      </c>
      <c r="C10" s="85">
        <v>2538.6529545454428</v>
      </c>
      <c r="D10" s="85">
        <v>3017.3852272727327</v>
      </c>
      <c r="E10" s="85">
        <v>399.68159090909108</v>
      </c>
      <c r="F10" s="85">
        <v>1357.0009090909039</v>
      </c>
      <c r="G10" s="85">
        <v>332.7524999999996</v>
      </c>
      <c r="H10" s="85">
        <v>197.98090909090897</v>
      </c>
      <c r="I10" s="85">
        <v>5.3370454545454544</v>
      </c>
      <c r="J10" s="85">
        <v>25.453863636363632</v>
      </c>
      <c r="K10" s="85">
        <v>9.4347727272727244</v>
      </c>
      <c r="L10" s="61">
        <v>7883.6797727272624</v>
      </c>
      <c r="M10" s="55"/>
      <c r="N10" s="55"/>
      <c r="O10" s="55"/>
      <c r="P10" s="55"/>
      <c r="Q10" s="55"/>
      <c r="R10" s="55"/>
      <c r="S10" s="55"/>
    </row>
    <row r="11" spans="2:19" ht="15" customHeight="1" x14ac:dyDescent="0.35">
      <c r="B11" s="44" t="s">
        <v>13</v>
      </c>
      <c r="C11" s="85">
        <v>1138.2143181818151</v>
      </c>
      <c r="D11" s="85">
        <v>1152.7693181818165</v>
      </c>
      <c r="E11" s="85">
        <v>198.0052272727265</v>
      </c>
      <c r="F11" s="85">
        <v>698.87454545454386</v>
      </c>
      <c r="G11" s="85">
        <v>154.6045454545455</v>
      </c>
      <c r="H11" s="85">
        <v>46.40272727272724</v>
      </c>
      <c r="I11" s="85">
        <v>5.0750000000000002</v>
      </c>
      <c r="J11" s="85">
        <v>8.7018181818181812</v>
      </c>
      <c r="K11" s="85">
        <v>4.6186363636363632</v>
      </c>
      <c r="L11" s="61">
        <v>3407.2661363636284</v>
      </c>
      <c r="M11" s="55"/>
      <c r="N11" s="55"/>
      <c r="O11" s="55"/>
      <c r="P11" s="55"/>
      <c r="Q11" s="55"/>
      <c r="R11" s="55"/>
      <c r="S11" s="55"/>
    </row>
    <row r="12" spans="2:19" ht="15" customHeight="1" x14ac:dyDescent="0.35">
      <c r="B12" s="65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55"/>
      <c r="N12" s="55"/>
      <c r="O12" s="55"/>
      <c r="P12" s="55"/>
      <c r="Q12" s="83"/>
      <c r="R12" s="55"/>
      <c r="S12" s="55"/>
    </row>
    <row r="13" spans="2:19" ht="15" customHeight="1" x14ac:dyDescent="0.35">
      <c r="B13" s="65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5"/>
      <c r="N13" s="55"/>
      <c r="O13" s="55"/>
      <c r="P13" s="55"/>
      <c r="Q13" s="55"/>
      <c r="R13" s="55"/>
      <c r="S13" s="55"/>
    </row>
    <row r="14" spans="2:19" ht="15" customHeight="1" x14ac:dyDescent="0.35">
      <c r="B14" s="59" t="s">
        <v>317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2:19" ht="42" customHeight="1" x14ac:dyDescent="0.35">
      <c r="B15" s="31" t="s">
        <v>111</v>
      </c>
      <c r="C15" s="27" t="s">
        <v>21</v>
      </c>
      <c r="D15" s="27" t="s">
        <v>22</v>
      </c>
      <c r="E15" s="27" t="s">
        <v>109</v>
      </c>
      <c r="F15" s="27" t="s">
        <v>23</v>
      </c>
      <c r="G15" s="27" t="s">
        <v>24</v>
      </c>
      <c r="H15" s="27" t="s">
        <v>39</v>
      </c>
      <c r="I15" s="27" t="s">
        <v>40</v>
      </c>
      <c r="J15" s="27" t="s">
        <v>153</v>
      </c>
      <c r="K15" s="27" t="s">
        <v>14</v>
      </c>
      <c r="L15" s="27" t="s">
        <v>6</v>
      </c>
      <c r="M15" s="55"/>
      <c r="N15" s="55"/>
      <c r="O15" s="55"/>
      <c r="P15" s="55"/>
      <c r="Q15" s="55"/>
      <c r="R15" s="55"/>
      <c r="S15" s="55"/>
    </row>
    <row r="16" spans="2:19" ht="15" customHeight="1" x14ac:dyDescent="0.35">
      <c r="B16" s="44" t="s">
        <v>15</v>
      </c>
      <c r="C16" s="85">
        <v>12314.57818181828</v>
      </c>
      <c r="D16" s="85">
        <v>12991.722045455561</v>
      </c>
      <c r="E16" s="85">
        <v>1959.5804545454632</v>
      </c>
      <c r="F16" s="85">
        <v>9227.084772727736</v>
      </c>
      <c r="G16" s="85">
        <v>2407.9127272727305</v>
      </c>
      <c r="H16" s="85">
        <v>1270.2863636363695</v>
      </c>
      <c r="I16" s="85">
        <v>51.812499999999979</v>
      </c>
      <c r="J16" s="85">
        <v>162.62681818181824</v>
      </c>
      <c r="K16" s="85">
        <v>74.413863636363658</v>
      </c>
      <c r="L16" s="61">
        <v>40460.017727274302</v>
      </c>
      <c r="M16" s="55"/>
      <c r="N16" s="55"/>
      <c r="O16" s="55"/>
      <c r="P16" s="55"/>
      <c r="Q16" s="55"/>
      <c r="R16" s="55"/>
      <c r="S16" s="55"/>
    </row>
    <row r="17" spans="2:19" ht="15" customHeight="1" x14ac:dyDescent="0.35">
      <c r="B17" s="44" t="s">
        <v>16</v>
      </c>
      <c r="C17" s="85">
        <v>1321.2861363636332</v>
      </c>
      <c r="D17" s="85">
        <v>3564.2954545454668</v>
      </c>
      <c r="E17" s="85">
        <v>177.27431818181788</v>
      </c>
      <c r="F17" s="85">
        <v>2523.626818181805</v>
      </c>
      <c r="G17" s="85">
        <v>477.12181818181875</v>
      </c>
      <c r="H17" s="85">
        <v>377.63613636363573</v>
      </c>
      <c r="I17" s="85">
        <v>8.9240909090909089</v>
      </c>
      <c r="J17" s="85">
        <v>20.822272727272722</v>
      </c>
      <c r="K17" s="85">
        <v>3.6131818181818178</v>
      </c>
      <c r="L17" s="61">
        <v>8474.6002272727237</v>
      </c>
      <c r="M17" s="55"/>
      <c r="N17" s="55"/>
      <c r="O17" s="55"/>
      <c r="P17" s="55"/>
      <c r="Q17" s="55"/>
      <c r="R17" s="55"/>
      <c r="S17" s="55"/>
    </row>
    <row r="18" spans="2:19" ht="15" customHeight="1" x14ac:dyDescent="0.35">
      <c r="B18" s="44" t="s">
        <v>17</v>
      </c>
      <c r="C18" s="85">
        <v>415.56227272727125</v>
      </c>
      <c r="D18" s="85">
        <v>1380.3636363636276</v>
      </c>
      <c r="E18" s="85">
        <v>17.268409090909099</v>
      </c>
      <c r="F18" s="85">
        <v>683.39886363636299</v>
      </c>
      <c r="G18" s="85">
        <v>171.99204545454552</v>
      </c>
      <c r="H18" s="85">
        <v>56.962954545454565</v>
      </c>
      <c r="I18" s="85"/>
      <c r="J18" s="85">
        <v>1.3813636363636363</v>
      </c>
      <c r="K18" s="85">
        <v>0.93931818181818183</v>
      </c>
      <c r="L18" s="61">
        <v>2727.8688636363527</v>
      </c>
      <c r="M18" s="55"/>
      <c r="N18" s="55"/>
      <c r="O18" s="55"/>
      <c r="P18" s="55"/>
      <c r="Q18" s="55"/>
      <c r="R18" s="55"/>
      <c r="S18" s="55"/>
    </row>
    <row r="19" spans="2:19" ht="15" customHeight="1" x14ac:dyDescent="0.35">
      <c r="B19" s="6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2:19" ht="15" customHeight="1" x14ac:dyDescent="0.35">
      <c r="B20" s="6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2:19" ht="15" customHeight="1" x14ac:dyDescent="0.35">
      <c r="B21" s="59" t="s">
        <v>318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2:19" ht="42" customHeight="1" x14ac:dyDescent="0.35">
      <c r="B22" s="31" t="s">
        <v>103</v>
      </c>
      <c r="C22" s="27" t="s">
        <v>21</v>
      </c>
      <c r="D22" s="27" t="s">
        <v>22</v>
      </c>
      <c r="E22" s="27" t="s">
        <v>109</v>
      </c>
      <c r="F22" s="27" t="s">
        <v>23</v>
      </c>
      <c r="G22" s="27" t="s">
        <v>24</v>
      </c>
      <c r="H22" s="27" t="s">
        <v>39</v>
      </c>
      <c r="I22" s="27" t="s">
        <v>40</v>
      </c>
      <c r="J22" s="27" t="s">
        <v>153</v>
      </c>
      <c r="K22" s="27" t="s">
        <v>14</v>
      </c>
      <c r="L22" s="27" t="s">
        <v>6</v>
      </c>
      <c r="M22" s="55"/>
      <c r="N22" s="55"/>
      <c r="O22" s="55"/>
      <c r="P22" s="55"/>
      <c r="Q22" s="55"/>
      <c r="R22" s="55"/>
      <c r="S22" s="55"/>
    </row>
    <row r="23" spans="2:19" ht="15" customHeight="1" x14ac:dyDescent="0.35">
      <c r="B23" s="44" t="s">
        <v>126</v>
      </c>
      <c r="C23" s="85">
        <v>198.44090909090912</v>
      </c>
      <c r="D23" s="85">
        <v>169.36363636363632</v>
      </c>
      <c r="E23" s="85">
        <v>11.710227272727273</v>
      </c>
      <c r="F23" s="85">
        <v>184.55204545454558</v>
      </c>
      <c r="G23" s="85">
        <v>3.5427272727272729</v>
      </c>
      <c r="H23" s="85">
        <v>12.620454545454544</v>
      </c>
      <c r="I23" s="85">
        <v>0</v>
      </c>
      <c r="J23" s="85">
        <v>1.8181818181818181</v>
      </c>
      <c r="K23" s="85">
        <v>3.0227272727272728E-2</v>
      </c>
      <c r="L23" s="61">
        <v>582.07840909090919</v>
      </c>
      <c r="M23" s="55"/>
      <c r="N23" s="77"/>
      <c r="O23" s="55"/>
      <c r="P23" s="55"/>
      <c r="Q23" s="55"/>
      <c r="R23" s="55"/>
      <c r="S23" s="55"/>
    </row>
    <row r="24" spans="2:19" ht="15" customHeight="1" x14ac:dyDescent="0.35">
      <c r="B24" s="44" t="s">
        <v>127</v>
      </c>
      <c r="C24" s="85">
        <v>115.50159090909088</v>
      </c>
      <c r="D24" s="85">
        <v>260.51090909090931</v>
      </c>
      <c r="E24" s="85">
        <v>0.67045454545454541</v>
      </c>
      <c r="F24" s="85">
        <v>254.47272727272716</v>
      </c>
      <c r="G24" s="85">
        <v>14.489090909090914</v>
      </c>
      <c r="H24" s="85">
        <v>18.854772727272728</v>
      </c>
      <c r="I24" s="85">
        <v>0.90909090909090906</v>
      </c>
      <c r="J24" s="85">
        <v>1.9602272727272727</v>
      </c>
      <c r="K24" s="85">
        <v>0.51136363636363635</v>
      </c>
      <c r="L24" s="61">
        <v>667.88022727272721</v>
      </c>
      <c r="M24" s="55"/>
      <c r="N24" s="77"/>
      <c r="O24" s="55"/>
      <c r="P24" s="55"/>
      <c r="Q24" s="55"/>
      <c r="R24" s="55"/>
      <c r="S24" s="55"/>
    </row>
    <row r="25" spans="2:19" ht="15" customHeight="1" x14ac:dyDescent="0.35">
      <c r="B25" s="44" t="s">
        <v>128</v>
      </c>
      <c r="C25" s="85">
        <v>360.01727272727493</v>
      </c>
      <c r="D25" s="85">
        <v>342.86795454545563</v>
      </c>
      <c r="E25" s="85">
        <v>34.090909090909101</v>
      </c>
      <c r="F25" s="85">
        <v>479.97363636363605</v>
      </c>
      <c r="G25" s="85">
        <v>138.28409090909057</v>
      </c>
      <c r="H25" s="85">
        <v>67.890681818181861</v>
      </c>
      <c r="I25" s="85">
        <v>0</v>
      </c>
      <c r="J25" s="85">
        <v>2.1363636363636362</v>
      </c>
      <c r="K25" s="85">
        <v>0</v>
      </c>
      <c r="L25" s="61">
        <v>1425.260909090912</v>
      </c>
      <c r="M25" s="55"/>
      <c r="N25" s="77"/>
      <c r="O25" s="55"/>
      <c r="P25" s="55"/>
      <c r="Q25" s="55"/>
      <c r="R25" s="55"/>
      <c r="S25" s="55"/>
    </row>
    <row r="26" spans="2:19" ht="15" customHeight="1" x14ac:dyDescent="0.35">
      <c r="B26" s="44" t="s">
        <v>129</v>
      </c>
      <c r="C26" s="85">
        <v>100.93727272727273</v>
      </c>
      <c r="D26" s="85">
        <v>174.65431818181816</v>
      </c>
      <c r="E26" s="85">
        <v>4.75</v>
      </c>
      <c r="F26" s="85">
        <v>181.31931818181818</v>
      </c>
      <c r="G26" s="85">
        <v>19.707727272727272</v>
      </c>
      <c r="H26" s="85">
        <v>13.363636363636363</v>
      </c>
      <c r="I26" s="85">
        <v>1</v>
      </c>
      <c r="J26" s="85">
        <v>0.90909090909090906</v>
      </c>
      <c r="K26" s="85">
        <v>0</v>
      </c>
      <c r="L26" s="61">
        <v>496.64136363636362</v>
      </c>
      <c r="M26" s="55"/>
      <c r="N26" s="77"/>
      <c r="O26" s="55"/>
      <c r="P26" s="55"/>
      <c r="Q26" s="55"/>
      <c r="R26" s="55"/>
      <c r="S26" s="55"/>
    </row>
    <row r="27" spans="2:19" ht="15" customHeight="1" x14ac:dyDescent="0.35">
      <c r="B27" s="44" t="s">
        <v>130</v>
      </c>
      <c r="C27" s="85">
        <v>256.92477272727359</v>
      </c>
      <c r="D27" s="85">
        <v>485.57204545454499</v>
      </c>
      <c r="E27" s="85">
        <v>48.806818181818223</v>
      </c>
      <c r="F27" s="85">
        <v>589.06681818181926</v>
      </c>
      <c r="G27" s="85">
        <v>98.530454545454518</v>
      </c>
      <c r="H27" s="85">
        <v>87.291590909090857</v>
      </c>
      <c r="I27" s="85">
        <v>2.6363636363636362</v>
      </c>
      <c r="J27" s="85">
        <v>1.7272727272727273</v>
      </c>
      <c r="K27" s="85">
        <v>0.15136363636363637</v>
      </c>
      <c r="L27" s="61">
        <v>1570.7075000000018</v>
      </c>
      <c r="M27" s="55"/>
      <c r="N27" s="77"/>
      <c r="O27" s="55"/>
      <c r="P27" s="55"/>
      <c r="Q27" s="55"/>
      <c r="R27" s="55"/>
      <c r="S27" s="55"/>
    </row>
    <row r="28" spans="2:19" ht="15" customHeight="1" x14ac:dyDescent="0.35">
      <c r="B28" s="44" t="s">
        <v>131</v>
      </c>
      <c r="C28" s="85">
        <v>1558.6350000000018</v>
      </c>
      <c r="D28" s="85">
        <v>2056.6411363636294</v>
      </c>
      <c r="E28" s="85">
        <v>158.11068181818186</v>
      </c>
      <c r="F28" s="85">
        <v>1131.7804545454558</v>
      </c>
      <c r="G28" s="85">
        <v>217.15363636363648</v>
      </c>
      <c r="H28" s="85">
        <v>215.98931818181768</v>
      </c>
      <c r="I28" s="85">
        <v>5.6547727272727277</v>
      </c>
      <c r="J28" s="85">
        <v>31.980454545454553</v>
      </c>
      <c r="K28" s="85">
        <v>3.4225000000000008</v>
      </c>
      <c r="L28" s="61">
        <v>5379.3679545454506</v>
      </c>
      <c r="M28" s="55"/>
      <c r="N28" s="77"/>
      <c r="O28" s="55"/>
      <c r="P28" s="55"/>
      <c r="Q28" s="55"/>
      <c r="R28" s="55"/>
      <c r="S28" s="55"/>
    </row>
    <row r="29" spans="2:19" ht="15" customHeight="1" x14ac:dyDescent="0.35">
      <c r="B29" s="44" t="s">
        <v>132</v>
      </c>
      <c r="C29" s="85">
        <v>7089.4115909091252</v>
      </c>
      <c r="D29" s="85">
        <v>9044.8770454549121</v>
      </c>
      <c r="E29" s="85">
        <v>1309.4543181818269</v>
      </c>
      <c r="F29" s="85">
        <v>6076.1156818181189</v>
      </c>
      <c r="G29" s="85">
        <v>1659.4350000000024</v>
      </c>
      <c r="H29" s="85">
        <v>805.89840909091231</v>
      </c>
      <c r="I29" s="85">
        <v>36.145909090909086</v>
      </c>
      <c r="J29" s="85">
        <v>101.56272727272743</v>
      </c>
      <c r="K29" s="85">
        <v>50.669545454545478</v>
      </c>
      <c r="L29" s="61">
        <v>26173.570227273078</v>
      </c>
      <c r="M29" s="55"/>
      <c r="N29" s="77"/>
      <c r="O29" s="55"/>
      <c r="P29" s="55"/>
      <c r="Q29" s="55"/>
      <c r="R29" s="55"/>
      <c r="S29" s="55"/>
    </row>
    <row r="30" spans="2:19" ht="15" customHeight="1" x14ac:dyDescent="0.35">
      <c r="B30" s="44" t="s">
        <v>164</v>
      </c>
      <c r="C30" s="85">
        <v>147.27999999999992</v>
      </c>
      <c r="D30" s="85">
        <v>163.91977272727246</v>
      </c>
      <c r="E30" s="85">
        <v>11.50909090909091</v>
      </c>
      <c r="F30" s="85">
        <v>402.21113636363447</v>
      </c>
      <c r="G30" s="85">
        <v>133.27681818181782</v>
      </c>
      <c r="H30" s="85">
        <v>75.614090909090891</v>
      </c>
      <c r="I30" s="85">
        <v>3.1818181818181817</v>
      </c>
      <c r="J30" s="85">
        <v>6.8181818181818183</v>
      </c>
      <c r="K30" s="85">
        <v>0</v>
      </c>
      <c r="L30" s="61">
        <v>943.81090909090653</v>
      </c>
      <c r="M30" s="55"/>
      <c r="N30" s="77"/>
      <c r="O30" s="55"/>
      <c r="P30" s="55"/>
      <c r="Q30" s="55"/>
      <c r="R30" s="55"/>
      <c r="S30" s="55"/>
    </row>
    <row r="31" spans="2:19" ht="15" customHeight="1" x14ac:dyDescent="0.35">
      <c r="B31" s="44" t="s">
        <v>133</v>
      </c>
      <c r="C31" s="85">
        <v>738.68386363636387</v>
      </c>
      <c r="D31" s="85">
        <v>892.91045454545565</v>
      </c>
      <c r="E31" s="85">
        <v>84.177045454545592</v>
      </c>
      <c r="F31" s="85">
        <v>413.44454545454317</v>
      </c>
      <c r="G31" s="85">
        <v>229.05090909090907</v>
      </c>
      <c r="H31" s="85">
        <v>61.218409090909141</v>
      </c>
      <c r="I31" s="85">
        <v>2.3256818181818182</v>
      </c>
      <c r="J31" s="85">
        <v>6.601136363636364</v>
      </c>
      <c r="K31" s="85">
        <v>2.5372727272727271</v>
      </c>
      <c r="L31" s="61">
        <v>2430.949318181817</v>
      </c>
      <c r="M31" s="55"/>
      <c r="N31" s="77"/>
      <c r="O31" s="55"/>
      <c r="P31" s="55"/>
      <c r="Q31" s="55"/>
      <c r="R31" s="55"/>
      <c r="S31" s="55"/>
    </row>
    <row r="32" spans="2:19" ht="15" customHeight="1" x14ac:dyDescent="0.35">
      <c r="B32" s="44" t="s">
        <v>149</v>
      </c>
      <c r="C32" s="85">
        <v>274.32818181818152</v>
      </c>
      <c r="D32" s="85">
        <v>319.06840909090852</v>
      </c>
      <c r="E32" s="85">
        <v>11.70454545454546</v>
      </c>
      <c r="F32" s="85">
        <v>192.35136363636386</v>
      </c>
      <c r="G32" s="85">
        <v>113.53068181818178</v>
      </c>
      <c r="H32" s="85">
        <v>25.360909090909082</v>
      </c>
      <c r="I32" s="85">
        <v>6.8181818181818177E-2</v>
      </c>
      <c r="J32" s="85">
        <v>0</v>
      </c>
      <c r="K32" s="85">
        <v>0</v>
      </c>
      <c r="L32" s="61">
        <v>936.41227272727212</v>
      </c>
      <c r="M32" s="55"/>
      <c r="N32" s="77"/>
      <c r="O32" s="55"/>
      <c r="P32" s="55"/>
      <c r="Q32" s="55"/>
      <c r="R32" s="55"/>
      <c r="S32" s="55"/>
    </row>
    <row r="33" spans="2:19" ht="15" customHeight="1" x14ac:dyDescent="0.35">
      <c r="B33" s="44" t="s">
        <v>144</v>
      </c>
      <c r="C33" s="85">
        <v>1523.0393181818151</v>
      </c>
      <c r="D33" s="85">
        <v>1946.7890909090768</v>
      </c>
      <c r="E33" s="85">
        <v>264.49181818181796</v>
      </c>
      <c r="F33" s="85">
        <v>976.64863636363611</v>
      </c>
      <c r="G33" s="85">
        <v>195.91772727272689</v>
      </c>
      <c r="H33" s="85">
        <v>123.70818181818187</v>
      </c>
      <c r="I33" s="85">
        <v>6.2940909090909107</v>
      </c>
      <c r="J33" s="85">
        <v>11.924318181818183</v>
      </c>
      <c r="K33" s="85">
        <v>7.0652272727272738</v>
      </c>
      <c r="L33" s="61">
        <v>5055.8784090908921</v>
      </c>
      <c r="M33" s="55"/>
      <c r="N33" s="77"/>
      <c r="O33" s="55"/>
      <c r="P33" s="55"/>
      <c r="Q33" s="55"/>
      <c r="R33" s="55"/>
      <c r="S33" s="55"/>
    </row>
    <row r="34" spans="2:19" ht="15" customHeight="1" x14ac:dyDescent="0.35">
      <c r="B34" s="44" t="s">
        <v>138</v>
      </c>
      <c r="C34" s="85">
        <v>801.82159090908908</v>
      </c>
      <c r="D34" s="85">
        <v>892.91159090909059</v>
      </c>
      <c r="E34" s="85">
        <v>94.234318181818139</v>
      </c>
      <c r="F34" s="85">
        <v>600.91454545454553</v>
      </c>
      <c r="G34" s="85">
        <v>104.66636363636363</v>
      </c>
      <c r="H34" s="85">
        <v>57.079772727272726</v>
      </c>
      <c r="I34" s="85">
        <v>0</v>
      </c>
      <c r="J34" s="85">
        <v>5.8370454545454553</v>
      </c>
      <c r="K34" s="85">
        <v>8.0506818181818183</v>
      </c>
      <c r="L34" s="61">
        <v>2565.5159090909074</v>
      </c>
      <c r="M34" s="55"/>
      <c r="N34" s="77"/>
      <c r="O34" s="55"/>
      <c r="P34" s="55"/>
      <c r="Q34" s="55"/>
      <c r="R34" s="55"/>
      <c r="S34" s="55"/>
    </row>
    <row r="35" spans="2:19" ht="15" customHeight="1" x14ac:dyDescent="0.35">
      <c r="B35" s="44" t="s">
        <v>134</v>
      </c>
      <c r="C35" s="85">
        <v>483.05022727272745</v>
      </c>
      <c r="D35" s="85">
        <v>403.14840909090873</v>
      </c>
      <c r="E35" s="85">
        <v>53.842727272727288</v>
      </c>
      <c r="F35" s="85">
        <v>188.93318181818211</v>
      </c>
      <c r="G35" s="85">
        <v>12.984090909090908</v>
      </c>
      <c r="H35" s="85">
        <v>12.376136363636359</v>
      </c>
      <c r="I35" s="85">
        <v>1.0945454545454547</v>
      </c>
      <c r="J35" s="85">
        <v>2.7656818181818186</v>
      </c>
      <c r="K35" s="85">
        <v>0.375</v>
      </c>
      <c r="L35" s="61">
        <v>1158.5699999999997</v>
      </c>
      <c r="M35" s="55"/>
      <c r="N35" s="77"/>
      <c r="O35" s="55"/>
      <c r="P35" s="55"/>
      <c r="Q35" s="55"/>
      <c r="R35" s="55"/>
      <c r="S35" s="55"/>
    </row>
    <row r="36" spans="2:19" ht="15" customHeight="1" x14ac:dyDescent="0.35">
      <c r="B36" s="44" t="s">
        <v>135</v>
      </c>
      <c r="C36" s="85">
        <v>271.57159090909096</v>
      </c>
      <c r="D36" s="85">
        <v>638.50522727272596</v>
      </c>
      <c r="E36" s="85">
        <v>64.65750000000007</v>
      </c>
      <c r="F36" s="85">
        <v>543.62022727272677</v>
      </c>
      <c r="G36" s="85">
        <v>106.51522727272715</v>
      </c>
      <c r="H36" s="85">
        <v>106.71000000000002</v>
      </c>
      <c r="I36" s="85">
        <v>1.4261363636363638</v>
      </c>
      <c r="J36" s="85">
        <v>7.8806818181818183</v>
      </c>
      <c r="K36" s="85">
        <v>6.0145454545454546</v>
      </c>
      <c r="L36" s="61">
        <v>1746.9011363636344</v>
      </c>
      <c r="M36" s="55"/>
      <c r="N36" s="77"/>
      <c r="O36" s="55"/>
      <c r="P36" s="55"/>
      <c r="Q36" s="55"/>
      <c r="R36" s="55"/>
      <c r="S36" s="55"/>
    </row>
    <row r="37" spans="2:19" ht="15" customHeight="1" x14ac:dyDescent="0.35">
      <c r="B37" s="44" t="s">
        <v>136</v>
      </c>
      <c r="C37" s="85">
        <v>22.195454545454545</v>
      </c>
      <c r="D37" s="85">
        <v>38.465454545454548</v>
      </c>
      <c r="E37" s="85">
        <v>0</v>
      </c>
      <c r="F37" s="85">
        <v>42.838181818181809</v>
      </c>
      <c r="G37" s="85">
        <v>1.3206818181818183</v>
      </c>
      <c r="H37" s="85">
        <v>7.4040909090909084</v>
      </c>
      <c r="I37" s="85">
        <v>0</v>
      </c>
      <c r="J37" s="85">
        <v>0</v>
      </c>
      <c r="K37" s="85">
        <v>0</v>
      </c>
      <c r="L37" s="61">
        <v>112.22386363636365</v>
      </c>
      <c r="M37" s="55"/>
      <c r="N37" s="77"/>
      <c r="O37" s="55"/>
      <c r="P37" s="55"/>
      <c r="Q37" s="55"/>
      <c r="R37" s="55"/>
      <c r="S37" s="55"/>
    </row>
    <row r="38" spans="2:19" ht="15" customHeight="1" x14ac:dyDescent="0.35">
      <c r="B38" s="44" t="s">
        <v>137</v>
      </c>
      <c r="C38" s="85">
        <v>109.58795454545456</v>
      </c>
      <c r="D38" s="85">
        <v>106.17568181818189</v>
      </c>
      <c r="E38" s="85">
        <v>1.9127272727272731</v>
      </c>
      <c r="F38" s="85">
        <v>175.86795454545444</v>
      </c>
      <c r="G38" s="85">
        <v>8.6213636363636361</v>
      </c>
      <c r="H38" s="85">
        <v>13.504999999999995</v>
      </c>
      <c r="I38" s="85">
        <v>0</v>
      </c>
      <c r="J38" s="85">
        <v>0.90909090909090906</v>
      </c>
      <c r="K38" s="85">
        <v>0.13863636363636364</v>
      </c>
      <c r="L38" s="61">
        <v>416.71840909090912</v>
      </c>
      <c r="M38" s="55"/>
      <c r="N38" s="77"/>
      <c r="O38" s="55"/>
      <c r="P38" s="55"/>
      <c r="Q38" s="55"/>
      <c r="R38" s="55"/>
      <c r="S38" s="55"/>
    </row>
    <row r="39" spans="2:19" ht="15" customHeight="1" x14ac:dyDescent="0.35">
      <c r="B39" s="6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</row>
    <row r="40" spans="2:19" ht="15" customHeight="1" x14ac:dyDescent="0.35">
      <c r="B40" s="6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</row>
    <row r="41" spans="2:19" ht="15" customHeight="1" x14ac:dyDescent="0.35">
      <c r="B41" s="59" t="s">
        <v>319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</row>
    <row r="42" spans="2:19" ht="42" customHeight="1" x14ac:dyDescent="0.35">
      <c r="B42" s="31" t="s">
        <v>112</v>
      </c>
      <c r="C42" s="27" t="s">
        <v>21</v>
      </c>
      <c r="D42" s="27" t="s">
        <v>22</v>
      </c>
      <c r="E42" s="27" t="s">
        <v>109</v>
      </c>
      <c r="F42" s="27" t="s">
        <v>23</v>
      </c>
      <c r="G42" s="27" t="s">
        <v>24</v>
      </c>
      <c r="H42" s="27" t="s">
        <v>39</v>
      </c>
      <c r="I42" s="27" t="s">
        <v>40</v>
      </c>
      <c r="J42" s="27" t="s">
        <v>153</v>
      </c>
      <c r="K42" s="27" t="s">
        <v>14</v>
      </c>
      <c r="L42" s="27" t="s">
        <v>6</v>
      </c>
      <c r="M42" s="55"/>
      <c r="N42" s="55"/>
      <c r="O42" s="55"/>
      <c r="P42" s="55"/>
      <c r="Q42" s="55"/>
      <c r="R42" s="55"/>
      <c r="S42" s="55"/>
    </row>
    <row r="43" spans="2:19" ht="15" customHeight="1" x14ac:dyDescent="0.35">
      <c r="B43" s="44" t="s">
        <v>19</v>
      </c>
      <c r="C43" s="85">
        <v>11838.097500000249</v>
      </c>
      <c r="D43" s="85">
        <v>17289.647954546475</v>
      </c>
      <c r="E43" s="85">
        <v>2001.6177272727384</v>
      </c>
      <c r="F43" s="85">
        <v>12103.550681818771</v>
      </c>
      <c r="G43" s="85">
        <v>2912.8547727272862</v>
      </c>
      <c r="H43" s="85">
        <v>1662.5250000000037</v>
      </c>
      <c r="I43" s="85">
        <v>57.691136363636339</v>
      </c>
      <c r="J43" s="85">
        <v>172.18840909090903</v>
      </c>
      <c r="K43" s="85">
        <v>73.448636363636368</v>
      </c>
      <c r="L43" s="61">
        <v>48111.621818183718</v>
      </c>
      <c r="M43" s="55"/>
      <c r="N43" s="55"/>
      <c r="O43" s="55"/>
      <c r="P43" s="55"/>
      <c r="Q43" s="55"/>
      <c r="R43" s="55"/>
      <c r="S43" s="55"/>
    </row>
    <row r="44" spans="2:19" ht="15" customHeight="1" x14ac:dyDescent="0.35">
      <c r="B44" s="44" t="s">
        <v>20</v>
      </c>
      <c r="C44" s="85">
        <v>1978.4559090909017</v>
      </c>
      <c r="D44" s="85">
        <v>548.61590909090694</v>
      </c>
      <c r="E44" s="85">
        <v>125.02636363636363</v>
      </c>
      <c r="F44" s="85">
        <v>302.76590909090913</v>
      </c>
      <c r="G44" s="85">
        <v>134.50954545454547</v>
      </c>
      <c r="H44" s="85">
        <v>41.225909090909084</v>
      </c>
      <c r="I44" s="85">
        <v>3.0454545454545454</v>
      </c>
      <c r="J44" s="85">
        <v>12.642045454545455</v>
      </c>
      <c r="K44" s="85">
        <v>5.5177272727272744</v>
      </c>
      <c r="L44" s="61">
        <v>3151.8047727272638</v>
      </c>
      <c r="M44" s="55"/>
      <c r="N44" s="55"/>
      <c r="O44" s="55"/>
      <c r="P44" s="55"/>
      <c r="Q44" s="55"/>
      <c r="R44" s="55"/>
      <c r="S44" s="55"/>
    </row>
    <row r="45" spans="2:19" ht="15" customHeight="1" x14ac:dyDescent="0.35">
      <c r="B45" s="44" t="s">
        <v>346</v>
      </c>
      <c r="C45" s="85">
        <v>234.87318181818176</v>
      </c>
      <c r="D45" s="85">
        <v>98.117272727272706</v>
      </c>
      <c r="E45" s="85">
        <v>27.479090909090928</v>
      </c>
      <c r="F45" s="85">
        <v>27.793863636363636</v>
      </c>
      <c r="G45" s="85">
        <v>9.6622727272727289</v>
      </c>
      <c r="H45" s="85">
        <v>1.1345454545454545</v>
      </c>
      <c r="I45" s="85">
        <v>0</v>
      </c>
      <c r="J45" s="85">
        <v>0</v>
      </c>
      <c r="K45" s="85">
        <v>0</v>
      </c>
      <c r="L45" s="61">
        <v>399.06022727272722</v>
      </c>
      <c r="M45" s="55"/>
      <c r="N45" s="55"/>
      <c r="O45" s="55"/>
      <c r="P45" s="55"/>
      <c r="Q45" s="55"/>
      <c r="R45" s="55"/>
      <c r="S45" s="55"/>
    </row>
    <row r="46" spans="2:19" ht="15" customHeight="1" x14ac:dyDescent="0.35">
      <c r="B46" s="6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</row>
    <row r="47" spans="2:19" ht="15" customHeight="1" x14ac:dyDescent="0.35">
      <c r="B47" s="6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</row>
    <row r="48" spans="2:19" ht="15" customHeight="1" x14ac:dyDescent="0.35">
      <c r="B48" s="59" t="s">
        <v>345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</row>
    <row r="49" spans="2:19" ht="39" customHeight="1" x14ac:dyDescent="0.35">
      <c r="B49" s="31" t="s">
        <v>176</v>
      </c>
      <c r="C49" s="27" t="s">
        <v>21</v>
      </c>
      <c r="D49" s="27" t="s">
        <v>22</v>
      </c>
      <c r="E49" s="27" t="s">
        <v>109</v>
      </c>
      <c r="F49" s="27" t="s">
        <v>23</v>
      </c>
      <c r="G49" s="27" t="s">
        <v>24</v>
      </c>
      <c r="H49" s="27" t="s">
        <v>39</v>
      </c>
      <c r="I49" s="27" t="s">
        <v>40</v>
      </c>
      <c r="J49" s="27" t="s">
        <v>153</v>
      </c>
      <c r="K49" s="27" t="s">
        <v>14</v>
      </c>
      <c r="L49" s="27" t="s">
        <v>6</v>
      </c>
      <c r="M49" s="55"/>
      <c r="N49" s="55"/>
      <c r="O49" s="55"/>
      <c r="P49" s="55"/>
      <c r="Q49" s="55"/>
      <c r="R49" s="55"/>
      <c r="S49" s="55"/>
    </row>
    <row r="50" spans="2:19" ht="15" customHeight="1" x14ac:dyDescent="0.35">
      <c r="B50" s="44" t="s">
        <v>114</v>
      </c>
      <c r="C50" s="85">
        <v>12.784090909090907</v>
      </c>
      <c r="D50" s="85">
        <v>0.98750000000000004</v>
      </c>
      <c r="E50" s="85">
        <v>0</v>
      </c>
      <c r="F50" s="85">
        <v>0</v>
      </c>
      <c r="G50" s="85">
        <v>0.47727272727272729</v>
      </c>
      <c r="H50" s="85">
        <v>0</v>
      </c>
      <c r="I50" s="85">
        <v>0</v>
      </c>
      <c r="J50" s="85">
        <v>0</v>
      </c>
      <c r="K50" s="85">
        <v>0</v>
      </c>
      <c r="L50" s="61">
        <v>14.248863636363634</v>
      </c>
      <c r="M50" s="55"/>
      <c r="N50" s="55"/>
      <c r="O50" s="55"/>
      <c r="P50" s="55"/>
      <c r="Q50" s="55"/>
      <c r="R50" s="55"/>
      <c r="S50" s="55"/>
    </row>
    <row r="51" spans="2:19" ht="15" customHeight="1" x14ac:dyDescent="0.35">
      <c r="B51" s="44" t="s">
        <v>115</v>
      </c>
      <c r="C51" s="85">
        <v>85.773181818181797</v>
      </c>
      <c r="D51" s="85">
        <v>6.2579545454545453</v>
      </c>
      <c r="E51" s="85">
        <v>1.75</v>
      </c>
      <c r="F51" s="85">
        <v>1.1002272727272728</v>
      </c>
      <c r="G51" s="85">
        <v>0.50931818181818178</v>
      </c>
      <c r="H51" s="85">
        <v>0</v>
      </c>
      <c r="I51" s="85">
        <v>0</v>
      </c>
      <c r="J51" s="85">
        <v>0</v>
      </c>
      <c r="K51" s="85">
        <v>0</v>
      </c>
      <c r="L51" s="61">
        <v>95.39068181818179</v>
      </c>
      <c r="M51" s="55"/>
      <c r="N51" s="55"/>
      <c r="O51" s="55"/>
      <c r="P51" s="55"/>
      <c r="Q51" s="55"/>
      <c r="R51" s="55"/>
      <c r="S51" s="55"/>
    </row>
    <row r="52" spans="2:19" ht="15" customHeight="1" x14ac:dyDescent="0.35">
      <c r="B52" s="44" t="s">
        <v>120</v>
      </c>
      <c r="C52" s="85">
        <v>203.69340909090906</v>
      </c>
      <c r="D52" s="85">
        <v>49.578863636363629</v>
      </c>
      <c r="E52" s="85">
        <v>7.5756818181818195</v>
      </c>
      <c r="F52" s="85">
        <v>14.324999999999996</v>
      </c>
      <c r="G52" s="85">
        <v>9.6418181818181861</v>
      </c>
      <c r="H52" s="85">
        <v>0.29545454545454547</v>
      </c>
      <c r="I52" s="85">
        <v>0</v>
      </c>
      <c r="J52" s="85">
        <v>0</v>
      </c>
      <c r="K52" s="85">
        <v>0</v>
      </c>
      <c r="L52" s="61">
        <v>285.11022727272723</v>
      </c>
      <c r="M52" s="55"/>
      <c r="N52" s="55"/>
      <c r="O52" s="55"/>
      <c r="P52" s="55"/>
      <c r="Q52" s="55"/>
      <c r="R52" s="55"/>
      <c r="S52" s="55"/>
    </row>
    <row r="53" spans="2:19" ht="15" customHeight="1" x14ac:dyDescent="0.35">
      <c r="B53" s="44" t="s">
        <v>116</v>
      </c>
      <c r="C53" s="85">
        <v>493.42818181818268</v>
      </c>
      <c r="D53" s="85">
        <v>66.732045454545457</v>
      </c>
      <c r="E53" s="85">
        <v>2.4620454545454544</v>
      </c>
      <c r="F53" s="85">
        <v>17.689318181818184</v>
      </c>
      <c r="G53" s="85">
        <v>11.671136363636363</v>
      </c>
      <c r="H53" s="85">
        <v>3.8299999999999996</v>
      </c>
      <c r="I53" s="85">
        <v>0</v>
      </c>
      <c r="J53" s="85">
        <v>0</v>
      </c>
      <c r="K53" s="85">
        <v>1.0681818181818181</v>
      </c>
      <c r="L53" s="61">
        <v>596.88090909091</v>
      </c>
      <c r="M53" s="55"/>
      <c r="N53" s="55"/>
      <c r="O53" s="55"/>
      <c r="P53" s="55"/>
      <c r="Q53" s="55"/>
      <c r="R53" s="55"/>
      <c r="S53" s="55"/>
    </row>
    <row r="54" spans="2:19" ht="15" customHeight="1" x14ac:dyDescent="0.35">
      <c r="B54" s="44" t="s">
        <v>117</v>
      </c>
      <c r="C54" s="85">
        <v>61.193181818181813</v>
      </c>
      <c r="D54" s="85">
        <v>16.000227272727273</v>
      </c>
      <c r="E54" s="85">
        <v>0.15909090909090909</v>
      </c>
      <c r="F54" s="85">
        <v>2.2904545454545455</v>
      </c>
      <c r="G54" s="85">
        <v>3.6363636363636367</v>
      </c>
      <c r="H54" s="85">
        <v>0</v>
      </c>
      <c r="I54" s="85">
        <v>0</v>
      </c>
      <c r="J54" s="85">
        <v>0</v>
      </c>
      <c r="K54" s="85">
        <v>1.2045454545454546</v>
      </c>
      <c r="L54" s="61">
        <v>84.483863636363637</v>
      </c>
      <c r="M54" s="55"/>
      <c r="N54" s="55"/>
      <c r="O54" s="55"/>
      <c r="P54" s="55"/>
      <c r="Q54" s="55"/>
      <c r="R54" s="55"/>
      <c r="S54" s="55"/>
    </row>
    <row r="55" spans="2:19" ht="15" customHeight="1" x14ac:dyDescent="0.35">
      <c r="B55" s="44" t="s">
        <v>118</v>
      </c>
      <c r="C55" s="85">
        <v>7.0227272727272725</v>
      </c>
      <c r="D55" s="85">
        <v>2</v>
      </c>
      <c r="E55" s="85">
        <v>0</v>
      </c>
      <c r="F55" s="85">
        <v>0</v>
      </c>
      <c r="G55" s="85">
        <v>0.13636363636363635</v>
      </c>
      <c r="H55" s="85">
        <v>0</v>
      </c>
      <c r="I55" s="85">
        <v>0</v>
      </c>
      <c r="J55" s="85">
        <v>0</v>
      </c>
      <c r="K55" s="85">
        <v>0</v>
      </c>
      <c r="L55" s="61">
        <v>9.1590909090909101</v>
      </c>
      <c r="M55" s="55"/>
      <c r="N55" s="55"/>
      <c r="O55" s="55"/>
      <c r="P55" s="55"/>
      <c r="Q55" s="55"/>
      <c r="R55" s="55"/>
      <c r="S55" s="55"/>
    </row>
    <row r="56" spans="2:19" ht="15" customHeight="1" x14ac:dyDescent="0.35">
      <c r="B56" s="44" t="s">
        <v>119</v>
      </c>
      <c r="C56" s="85">
        <v>987.06136363636233</v>
      </c>
      <c r="D56" s="85">
        <v>363.30795454545438</v>
      </c>
      <c r="E56" s="85">
        <v>96.214545454545444</v>
      </c>
      <c r="F56" s="85">
        <v>219.66499999999976</v>
      </c>
      <c r="G56" s="85">
        <v>99.064090909090851</v>
      </c>
      <c r="H56" s="85">
        <v>28.813863636363649</v>
      </c>
      <c r="I56" s="85">
        <v>3.0454545454545454</v>
      </c>
      <c r="J56" s="85">
        <v>12.642045454545457</v>
      </c>
      <c r="K56" s="85">
        <v>0.61545454545454548</v>
      </c>
      <c r="L56" s="61">
        <v>1810.4297727272708</v>
      </c>
      <c r="M56" s="55"/>
      <c r="N56" s="55"/>
      <c r="O56" s="55"/>
      <c r="P56" s="55"/>
      <c r="Q56" s="55"/>
      <c r="R56" s="55"/>
      <c r="S56" s="55"/>
    </row>
    <row r="57" spans="2:19" ht="15" customHeight="1" x14ac:dyDescent="0.35">
      <c r="B57" s="44" t="s">
        <v>14</v>
      </c>
      <c r="C57" s="85">
        <v>127.49977272727268</v>
      </c>
      <c r="D57" s="85">
        <v>43.751363636363635</v>
      </c>
      <c r="E57" s="85">
        <v>16.864999999999991</v>
      </c>
      <c r="F57" s="85">
        <v>47.69590909090909</v>
      </c>
      <c r="G57" s="85">
        <v>9.3731818181818198</v>
      </c>
      <c r="H57" s="85">
        <v>8.2865909090909078</v>
      </c>
      <c r="I57" s="85">
        <v>0</v>
      </c>
      <c r="J57" s="85">
        <v>0</v>
      </c>
      <c r="K57" s="85">
        <v>2.629545454545454</v>
      </c>
      <c r="L57" s="61">
        <v>256.10136363636354</v>
      </c>
      <c r="M57" s="55"/>
      <c r="N57" s="55"/>
      <c r="O57" s="55"/>
      <c r="P57" s="55"/>
      <c r="Q57" s="55"/>
      <c r="R57" s="55"/>
      <c r="S57" s="55"/>
    </row>
    <row r="58" spans="2:19" ht="15" customHeight="1" x14ac:dyDescent="0.35">
      <c r="B58" s="6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</row>
    <row r="59" spans="2:19" ht="15" customHeight="1" x14ac:dyDescent="0.35">
      <c r="B59" s="37" t="s">
        <v>107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</row>
    <row r="60" spans="2:19" ht="15" customHeight="1" x14ac:dyDescent="0.35">
      <c r="B60" s="74" t="s">
        <v>98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</row>
    <row r="61" spans="2:19" ht="15" customHeight="1" x14ac:dyDescent="0.35">
      <c r="B61" s="8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</row>
    <row r="62" spans="2:19" ht="15" customHeight="1" x14ac:dyDescent="0.35"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</row>
    <row r="63" spans="2:19" ht="15" customHeight="1" x14ac:dyDescent="0.35">
      <c r="B63" s="6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</row>
    <row r="64" spans="2:19" ht="15" customHeight="1" x14ac:dyDescent="0.35">
      <c r="B64" s="6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</row>
    <row r="65" spans="2:19" ht="15" customHeight="1" x14ac:dyDescent="0.35">
      <c r="B65" s="6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</row>
    <row r="66" spans="2:19" ht="15" customHeight="1" x14ac:dyDescent="0.35">
      <c r="B66" s="6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</row>
    <row r="67" spans="2:19" ht="15" customHeight="1" x14ac:dyDescent="0.35">
      <c r="B67" s="6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</row>
    <row r="68" spans="2:19" ht="15" customHeight="1" x14ac:dyDescent="0.35">
      <c r="B68" s="6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</row>
    <row r="69" spans="2:19" ht="15" customHeight="1" x14ac:dyDescent="0.35">
      <c r="B69" s="6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</row>
    <row r="70" spans="2:19" ht="15" customHeight="1" x14ac:dyDescent="0.35">
      <c r="B70" s="6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</row>
    <row r="71" spans="2:19" ht="15" customHeight="1" x14ac:dyDescent="0.35">
      <c r="B71" s="6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</row>
    <row r="72" spans="2:19" ht="15" customHeight="1" x14ac:dyDescent="0.35">
      <c r="B72" s="6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</row>
    <row r="73" spans="2:19" ht="15" customHeight="1" x14ac:dyDescent="0.35">
      <c r="B73" s="6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</row>
    <row r="74" spans="2:19" ht="15" customHeight="1" x14ac:dyDescent="0.35">
      <c r="B74" s="6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</row>
    <row r="75" spans="2:19" ht="15" customHeight="1" x14ac:dyDescent="0.35">
      <c r="B75" s="6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</row>
    <row r="76" spans="2:19" ht="15" customHeight="1" x14ac:dyDescent="0.35">
      <c r="B76" s="6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</row>
    <row r="77" spans="2:19" ht="15" customHeight="1" x14ac:dyDescent="0.35">
      <c r="B77" s="6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</row>
    <row r="78" spans="2:19" ht="15" customHeight="1" x14ac:dyDescent="0.35">
      <c r="B78" s="6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</row>
    <row r="79" spans="2:19" ht="15" customHeight="1" x14ac:dyDescent="0.35">
      <c r="B79" s="6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</row>
    <row r="80" spans="2:19" ht="15" customHeight="1" x14ac:dyDescent="0.35">
      <c r="B80" s="6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</row>
    <row r="81" spans="2:19" ht="15" customHeight="1" x14ac:dyDescent="0.35">
      <c r="B81" s="6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</row>
    <row r="82" spans="2:19" ht="15" customHeight="1" x14ac:dyDescent="0.35">
      <c r="B82" s="6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</row>
    <row r="83" spans="2:19" ht="15" customHeight="1" x14ac:dyDescent="0.35">
      <c r="B83" s="6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</row>
    <row r="84" spans="2:19" ht="15" customHeight="1" x14ac:dyDescent="0.35">
      <c r="B84" s="6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</row>
    <row r="85" spans="2:19" ht="15" customHeight="1" x14ac:dyDescent="0.35">
      <c r="B85" s="6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</row>
    <row r="86" spans="2:19" ht="15" customHeight="1" x14ac:dyDescent="0.35">
      <c r="B86" s="6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</row>
    <row r="87" spans="2:19" ht="15" customHeight="1" x14ac:dyDescent="0.35">
      <c r="B87" s="6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</row>
    <row r="88" spans="2:19" ht="15" customHeight="1" x14ac:dyDescent="0.35">
      <c r="B88" s="6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</row>
    <row r="89" spans="2:19" ht="15" customHeight="1" x14ac:dyDescent="0.35">
      <c r="B89" s="6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</row>
    <row r="90" spans="2:19" ht="15" customHeight="1" x14ac:dyDescent="0.35">
      <c r="B90" s="6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</row>
    <row r="91" spans="2:19" ht="15" customHeight="1" x14ac:dyDescent="0.35">
      <c r="B91" s="6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</row>
    <row r="92" spans="2:19" ht="15" customHeight="1" x14ac:dyDescent="0.35">
      <c r="B92" s="6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</row>
    <row r="93" spans="2:19" ht="15" customHeight="1" x14ac:dyDescent="0.35">
      <c r="B93" s="6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</row>
    <row r="94" spans="2:19" ht="15" customHeight="1" x14ac:dyDescent="0.35">
      <c r="B94" s="6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</row>
    <row r="95" spans="2:19" ht="15" customHeight="1" x14ac:dyDescent="0.35">
      <c r="B95" s="6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</row>
    <row r="96" spans="2:19" ht="15" customHeight="1" x14ac:dyDescent="0.35">
      <c r="B96" s="6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</row>
    <row r="97" spans="2:19" ht="15" customHeight="1" x14ac:dyDescent="0.35">
      <c r="B97" s="6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</row>
    <row r="98" spans="2:19" ht="15" customHeight="1" x14ac:dyDescent="0.35">
      <c r="B98" s="6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</row>
    <row r="99" spans="2:19" ht="15" customHeight="1" x14ac:dyDescent="0.35">
      <c r="B99" s="6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</row>
    <row r="100" spans="2:19" ht="15" customHeight="1" x14ac:dyDescent="0.35">
      <c r="B100" s="6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</row>
    <row r="101" spans="2:19" ht="15" customHeight="1" x14ac:dyDescent="0.35">
      <c r="B101" s="6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</row>
    <row r="102" spans="2:19" ht="15" customHeight="1" x14ac:dyDescent="0.35">
      <c r="B102" s="6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</row>
    <row r="103" spans="2:19" ht="15" customHeight="1" x14ac:dyDescent="0.35">
      <c r="B103" s="6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</row>
    <row r="104" spans="2:19" ht="15" customHeight="1" x14ac:dyDescent="0.35">
      <c r="B104" s="6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</row>
    <row r="105" spans="2:19" ht="15" customHeight="1" x14ac:dyDescent="0.35">
      <c r="B105" s="6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</row>
    <row r="106" spans="2:19" ht="15" customHeight="1" x14ac:dyDescent="0.35">
      <c r="B106" s="6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</row>
    <row r="107" spans="2:19" ht="15" customHeight="1" x14ac:dyDescent="0.35">
      <c r="B107" s="6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</row>
    <row r="108" spans="2:19" ht="15" customHeight="1" x14ac:dyDescent="0.35">
      <c r="B108" s="6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</row>
    <row r="109" spans="2:19" ht="15" customHeight="1" x14ac:dyDescent="0.35">
      <c r="B109" s="6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</row>
    <row r="110" spans="2:19" ht="15" customHeight="1" x14ac:dyDescent="0.35">
      <c r="B110" s="6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</row>
    <row r="111" spans="2:19" ht="15" customHeight="1" x14ac:dyDescent="0.35">
      <c r="B111" s="6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</row>
    <row r="112" spans="2:19" ht="15" customHeight="1" x14ac:dyDescent="0.35">
      <c r="B112" s="6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</row>
    <row r="113" spans="2:19" ht="15" customHeight="1" x14ac:dyDescent="0.35">
      <c r="B113" s="6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</row>
    <row r="114" spans="2:19" ht="15" customHeight="1" x14ac:dyDescent="0.35">
      <c r="B114" s="6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</row>
    <row r="115" spans="2:19" ht="15" customHeight="1" x14ac:dyDescent="0.35">
      <c r="B115" s="6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</row>
    <row r="116" spans="2:19" ht="15" customHeight="1" x14ac:dyDescent="0.35">
      <c r="B116" s="6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</row>
    <row r="117" spans="2:19" ht="15" customHeight="1" x14ac:dyDescent="0.35">
      <c r="B117" s="6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</row>
    <row r="118" spans="2:19" ht="15" customHeight="1" x14ac:dyDescent="0.35">
      <c r="B118" s="6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</row>
    <row r="119" spans="2:19" ht="15" customHeight="1" x14ac:dyDescent="0.35">
      <c r="B119" s="6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</row>
    <row r="120" spans="2:19" ht="15" customHeight="1" x14ac:dyDescent="0.35">
      <c r="B120" s="6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</row>
    <row r="121" spans="2:19" ht="15" customHeight="1" x14ac:dyDescent="0.35">
      <c r="B121" s="6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</row>
    <row r="122" spans="2:19" ht="15" customHeight="1" x14ac:dyDescent="0.35">
      <c r="B122" s="6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</row>
    <row r="123" spans="2:19" ht="15" customHeight="1" x14ac:dyDescent="0.35">
      <c r="B123" s="6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</row>
    <row r="124" spans="2:19" ht="15" customHeight="1" x14ac:dyDescent="0.35">
      <c r="B124" s="6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</row>
    <row r="125" spans="2:19" ht="15" customHeight="1" x14ac:dyDescent="0.35">
      <c r="B125" s="6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</row>
    <row r="126" spans="2:19" ht="15" customHeight="1" x14ac:dyDescent="0.35">
      <c r="B126" s="6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</row>
    <row r="127" spans="2:19" ht="15" customHeight="1" x14ac:dyDescent="0.35">
      <c r="B127" s="6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</row>
    <row r="128" spans="2:19" ht="15" customHeight="1" x14ac:dyDescent="0.35">
      <c r="B128" s="6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</row>
    <row r="129" spans="2:19" ht="15" customHeight="1" x14ac:dyDescent="0.35">
      <c r="B129" s="6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</row>
    <row r="130" spans="2:19" ht="15" customHeight="1" x14ac:dyDescent="0.35">
      <c r="B130" s="6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</row>
    <row r="131" spans="2:19" ht="15" customHeight="1" x14ac:dyDescent="0.35">
      <c r="B131" s="6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</row>
    <row r="132" spans="2:19" ht="15" customHeight="1" x14ac:dyDescent="0.35">
      <c r="B132" s="6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</row>
    <row r="133" spans="2:19" ht="15" customHeight="1" x14ac:dyDescent="0.35">
      <c r="B133" s="6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</row>
    <row r="134" spans="2:19" ht="15" customHeight="1" x14ac:dyDescent="0.35">
      <c r="B134" s="6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</row>
    <row r="135" spans="2:19" ht="15" customHeight="1" x14ac:dyDescent="0.35">
      <c r="B135" s="6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</row>
    <row r="136" spans="2:19" ht="15" customHeight="1" x14ac:dyDescent="0.35">
      <c r="B136" s="6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</row>
    <row r="137" spans="2:19" ht="15" customHeight="1" x14ac:dyDescent="0.35">
      <c r="B137" s="6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</row>
    <row r="138" spans="2:19" ht="15" customHeight="1" x14ac:dyDescent="0.35">
      <c r="B138" s="6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</row>
    <row r="139" spans="2:19" ht="15" customHeight="1" x14ac:dyDescent="0.35">
      <c r="B139" s="6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</row>
    <row r="140" spans="2:19" ht="15" customHeight="1" x14ac:dyDescent="0.35">
      <c r="B140" s="6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</row>
    <row r="141" spans="2:19" ht="15" customHeight="1" x14ac:dyDescent="0.35">
      <c r="B141" s="6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</row>
    <row r="142" spans="2:19" ht="15" customHeight="1" x14ac:dyDescent="0.35">
      <c r="B142" s="6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</row>
    <row r="143" spans="2:19" ht="15" customHeight="1" x14ac:dyDescent="0.35">
      <c r="B143" s="6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</row>
    <row r="144" spans="2:19" ht="15" customHeight="1" x14ac:dyDescent="0.35">
      <c r="B144" s="6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</row>
    <row r="145" spans="2:19" ht="15" customHeight="1" x14ac:dyDescent="0.35">
      <c r="B145" s="6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</row>
    <row r="146" spans="2:19" ht="15" customHeight="1" x14ac:dyDescent="0.35">
      <c r="B146" s="6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</row>
    <row r="147" spans="2:19" ht="15" customHeight="1" x14ac:dyDescent="0.35">
      <c r="B147" s="6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</row>
    <row r="148" spans="2:19" ht="15" customHeight="1" x14ac:dyDescent="0.35">
      <c r="B148" s="6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</row>
    <row r="149" spans="2:19" ht="15" customHeight="1" x14ac:dyDescent="0.35">
      <c r="B149" s="6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</row>
    <row r="150" spans="2:19" ht="15" customHeight="1" x14ac:dyDescent="0.35">
      <c r="B150" s="6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</row>
    <row r="151" spans="2:19" ht="15" customHeight="1" x14ac:dyDescent="0.35">
      <c r="B151" s="6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</row>
    <row r="152" spans="2:19" ht="15" customHeight="1" x14ac:dyDescent="0.35">
      <c r="B152" s="6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</row>
    <row r="153" spans="2:19" ht="15" customHeight="1" x14ac:dyDescent="0.35">
      <c r="B153" s="6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</row>
    <row r="154" spans="2:19" ht="15" customHeight="1" x14ac:dyDescent="0.35">
      <c r="B154" s="6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</row>
    <row r="155" spans="2:19" ht="15" customHeight="1" x14ac:dyDescent="0.35">
      <c r="B155" s="6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</row>
    <row r="156" spans="2:19" ht="15" customHeight="1" x14ac:dyDescent="0.35">
      <c r="B156" s="6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19" ht="15" customHeight="1" x14ac:dyDescent="0.35">
      <c r="B157" s="6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</row>
    <row r="158" spans="2:19" ht="15" customHeight="1" x14ac:dyDescent="0.35">
      <c r="B158" s="6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</row>
    <row r="159" spans="2:19" ht="15" customHeight="1" x14ac:dyDescent="0.35">
      <c r="B159" s="6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</row>
    <row r="160" spans="2:19" ht="15" customHeight="1" x14ac:dyDescent="0.35">
      <c r="B160" s="6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</row>
    <row r="161" spans="2:19" ht="15" customHeight="1" x14ac:dyDescent="0.35">
      <c r="B161" s="6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</row>
    <row r="162" spans="2:19" ht="15" customHeight="1" x14ac:dyDescent="0.35">
      <c r="B162" s="6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</row>
    <row r="163" spans="2:19" ht="15" customHeight="1" x14ac:dyDescent="0.35">
      <c r="B163" s="6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</row>
    <row r="164" spans="2:19" ht="15" customHeight="1" x14ac:dyDescent="0.35">
      <c r="B164" s="6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</row>
    <row r="165" spans="2:19" ht="15" customHeight="1" x14ac:dyDescent="0.35">
      <c r="B165" s="6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</row>
    <row r="166" spans="2:19" ht="15" customHeight="1" x14ac:dyDescent="0.35">
      <c r="B166" s="6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</row>
    <row r="167" spans="2:19" ht="15" customHeight="1" x14ac:dyDescent="0.35">
      <c r="B167" s="6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</row>
    <row r="168" spans="2:19" ht="15" customHeight="1" x14ac:dyDescent="0.35">
      <c r="B168" s="6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</row>
    <row r="169" spans="2:19" ht="15" customHeight="1" x14ac:dyDescent="0.35">
      <c r="B169" s="6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</row>
    <row r="170" spans="2:19" ht="15" customHeight="1" x14ac:dyDescent="0.35">
      <c r="B170" s="6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</row>
    <row r="171" spans="2:19" ht="15" customHeight="1" x14ac:dyDescent="0.35">
      <c r="B171" s="6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</row>
    <row r="172" spans="2:19" ht="15" customHeight="1" x14ac:dyDescent="0.35">
      <c r="B172" s="6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</row>
    <row r="173" spans="2:19" ht="15" customHeight="1" x14ac:dyDescent="0.35">
      <c r="B173" s="6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</row>
    <row r="174" spans="2:19" ht="15" customHeight="1" x14ac:dyDescent="0.35">
      <c r="B174" s="6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</row>
    <row r="175" spans="2:19" ht="15" customHeight="1" x14ac:dyDescent="0.35">
      <c r="B175" s="6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</row>
    <row r="176" spans="2:19" ht="15" customHeight="1" x14ac:dyDescent="0.35">
      <c r="B176" s="6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</row>
    <row r="177" spans="2:19" ht="15" customHeight="1" x14ac:dyDescent="0.35">
      <c r="B177" s="6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</row>
    <row r="178" spans="2:19" ht="15" customHeight="1" x14ac:dyDescent="0.35">
      <c r="B178" s="6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</row>
    <row r="179" spans="2:19" ht="15" customHeight="1" x14ac:dyDescent="0.35">
      <c r="B179" s="6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</row>
    <row r="180" spans="2:19" ht="15" customHeight="1" x14ac:dyDescent="0.35">
      <c r="B180" s="6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</row>
    <row r="181" spans="2:19" ht="15" customHeight="1" x14ac:dyDescent="0.35">
      <c r="B181" s="6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</row>
    <row r="182" spans="2:19" ht="15" customHeight="1" x14ac:dyDescent="0.35">
      <c r="B182" s="6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</row>
    <row r="183" spans="2:19" ht="15" customHeight="1" x14ac:dyDescent="0.35">
      <c r="B183" s="6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</row>
    <row r="184" spans="2:19" ht="15" customHeight="1" x14ac:dyDescent="0.35">
      <c r="B184" s="6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</row>
    <row r="185" spans="2:19" ht="15" customHeight="1" x14ac:dyDescent="0.35">
      <c r="B185" s="6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</row>
    <row r="186" spans="2:19" ht="15" customHeight="1" x14ac:dyDescent="0.35">
      <c r="B186" s="6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</row>
    <row r="187" spans="2:19" ht="15" customHeight="1" x14ac:dyDescent="0.35">
      <c r="B187" s="6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</row>
    <row r="188" spans="2:19" ht="15" customHeight="1" x14ac:dyDescent="0.35">
      <c r="B188" s="6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</row>
    <row r="189" spans="2:19" ht="15" customHeight="1" x14ac:dyDescent="0.35">
      <c r="B189" s="6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</row>
    <row r="190" spans="2:19" ht="15" customHeight="1" x14ac:dyDescent="0.35">
      <c r="B190" s="6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</row>
    <row r="191" spans="2:19" ht="15" customHeight="1" x14ac:dyDescent="0.35">
      <c r="B191" s="6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</row>
    <row r="192" spans="2:19" ht="15" customHeight="1" x14ac:dyDescent="0.35">
      <c r="B192" s="6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</row>
    <row r="193" spans="2:19" ht="15" customHeight="1" x14ac:dyDescent="0.35">
      <c r="B193" s="6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</row>
    <row r="194" spans="2:19" ht="15" customHeight="1" x14ac:dyDescent="0.35">
      <c r="B194" s="6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</row>
    <row r="195" spans="2:19" ht="15" customHeight="1" x14ac:dyDescent="0.35">
      <c r="B195" s="6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</row>
    <row r="196" spans="2:19" ht="15" customHeight="1" x14ac:dyDescent="0.35">
      <c r="B196" s="6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</row>
    <row r="197" spans="2:19" ht="15" customHeight="1" x14ac:dyDescent="0.35">
      <c r="B197" s="6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</row>
    <row r="198" spans="2:19" ht="15" customHeight="1" x14ac:dyDescent="0.35">
      <c r="B198" s="6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</row>
    <row r="199" spans="2:19" ht="15" customHeight="1" x14ac:dyDescent="0.35">
      <c r="B199" s="6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</row>
    <row r="200" spans="2:19" ht="15" customHeight="1" x14ac:dyDescent="0.35">
      <c r="B200" s="6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</row>
    <row r="201" spans="2:19" ht="15" customHeight="1" x14ac:dyDescent="0.35">
      <c r="B201" s="6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</row>
    <row r="202" spans="2:19" ht="15" customHeight="1" x14ac:dyDescent="0.35">
      <c r="B202" s="6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</row>
    <row r="203" spans="2:19" ht="15" customHeight="1" x14ac:dyDescent="0.35">
      <c r="B203" s="6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</row>
    <row r="204" spans="2:19" ht="15" customHeight="1" x14ac:dyDescent="0.35">
      <c r="B204" s="6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</row>
    <row r="205" spans="2:19" ht="15" customHeight="1" x14ac:dyDescent="0.35">
      <c r="B205" s="6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</row>
    <row r="206" spans="2:19" ht="15" customHeight="1" x14ac:dyDescent="0.35">
      <c r="B206" s="6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</row>
    <row r="207" spans="2:19" ht="15" customHeight="1" x14ac:dyDescent="0.35">
      <c r="B207" s="6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</row>
    <row r="208" spans="2:19" ht="15" customHeight="1" x14ac:dyDescent="0.35">
      <c r="B208" s="6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</row>
    <row r="209" spans="2:19" ht="15" customHeight="1" x14ac:dyDescent="0.35">
      <c r="B209" s="6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</row>
    <row r="210" spans="2:19" ht="15" customHeight="1" x14ac:dyDescent="0.35">
      <c r="B210" s="6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</row>
    <row r="211" spans="2:19" ht="15" customHeight="1" x14ac:dyDescent="0.35">
      <c r="B211" s="6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</row>
    <row r="212" spans="2:19" ht="15" customHeight="1" x14ac:dyDescent="0.35">
      <c r="B212" s="6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</row>
    <row r="213" spans="2:19" ht="15" customHeight="1" x14ac:dyDescent="0.35">
      <c r="B213" s="6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</row>
    <row r="214" spans="2:19" ht="15" customHeight="1" x14ac:dyDescent="0.35">
      <c r="B214" s="6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</row>
    <row r="215" spans="2:19" ht="15" customHeight="1" x14ac:dyDescent="0.35">
      <c r="B215" s="6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</row>
    <row r="216" spans="2:19" ht="15" customHeight="1" x14ac:dyDescent="0.35">
      <c r="B216" s="6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</row>
    <row r="217" spans="2:19" ht="15" customHeight="1" x14ac:dyDescent="0.35">
      <c r="B217" s="6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</row>
    <row r="218" spans="2:19" ht="15" customHeight="1" x14ac:dyDescent="0.35">
      <c r="B218" s="6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</row>
    <row r="219" spans="2:19" ht="15" customHeight="1" x14ac:dyDescent="0.35">
      <c r="B219" s="6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</row>
    <row r="220" spans="2:19" ht="15" customHeight="1" x14ac:dyDescent="0.35">
      <c r="B220" s="6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</row>
    <row r="221" spans="2:19" ht="15" customHeight="1" x14ac:dyDescent="0.35">
      <c r="B221" s="6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</row>
    <row r="222" spans="2:19" ht="15" customHeight="1" x14ac:dyDescent="0.35">
      <c r="B222" s="6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</row>
    <row r="223" spans="2:19" ht="15" customHeight="1" x14ac:dyDescent="0.35">
      <c r="B223" s="6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</row>
    <row r="224" spans="2:19" ht="15" customHeight="1" x14ac:dyDescent="0.35">
      <c r="B224" s="6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</row>
    <row r="225" spans="2:19" ht="15" customHeight="1" x14ac:dyDescent="0.35">
      <c r="B225" s="6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</row>
    <row r="226" spans="2:19" ht="15" customHeight="1" x14ac:dyDescent="0.35">
      <c r="B226" s="6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</row>
    <row r="227" spans="2:19" ht="15" customHeight="1" x14ac:dyDescent="0.35">
      <c r="B227" s="6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</row>
    <row r="228" spans="2:19" ht="15" customHeight="1" x14ac:dyDescent="0.35">
      <c r="B228" s="6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</row>
    <row r="229" spans="2:19" ht="15" customHeight="1" x14ac:dyDescent="0.35">
      <c r="B229" s="6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</row>
    <row r="230" spans="2:19" ht="15" customHeight="1" x14ac:dyDescent="0.35">
      <c r="B230" s="6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</row>
    <row r="231" spans="2:19" ht="15" customHeight="1" x14ac:dyDescent="0.35">
      <c r="B231" s="6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</row>
    <row r="232" spans="2:19" ht="15" customHeight="1" x14ac:dyDescent="0.35">
      <c r="B232" s="6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</row>
    <row r="233" spans="2:19" ht="15" customHeight="1" x14ac:dyDescent="0.35">
      <c r="B233" s="6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</row>
    <row r="234" spans="2:19" ht="15" customHeight="1" x14ac:dyDescent="0.35">
      <c r="B234" s="6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</row>
    <row r="235" spans="2:19" ht="15" customHeight="1" x14ac:dyDescent="0.35">
      <c r="B235" s="6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</row>
    <row r="236" spans="2:19" ht="15" customHeight="1" x14ac:dyDescent="0.35">
      <c r="B236" s="6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</row>
    <row r="237" spans="2:19" ht="15" customHeight="1" x14ac:dyDescent="0.35">
      <c r="B237" s="6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</row>
    <row r="238" spans="2:19" ht="15" customHeight="1" x14ac:dyDescent="0.35">
      <c r="B238" s="6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</row>
    <row r="239" spans="2:19" ht="15" customHeight="1" x14ac:dyDescent="0.35">
      <c r="B239" s="6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</row>
    <row r="240" spans="2:19" ht="15" customHeight="1" x14ac:dyDescent="0.35">
      <c r="B240" s="6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</row>
    <row r="241" spans="2:19" ht="15" customHeight="1" x14ac:dyDescent="0.35">
      <c r="B241" s="6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</row>
    <row r="242" spans="2:19" ht="15" customHeight="1" x14ac:dyDescent="0.35">
      <c r="B242" s="6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</row>
    <row r="243" spans="2:19" ht="15" customHeight="1" x14ac:dyDescent="0.35">
      <c r="B243" s="6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</row>
    <row r="244" spans="2:19" ht="15" customHeight="1" x14ac:dyDescent="0.35">
      <c r="B244" s="6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</row>
    <row r="245" spans="2:19" ht="15" customHeight="1" x14ac:dyDescent="0.35">
      <c r="B245" s="6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</row>
    <row r="246" spans="2:19" ht="15" customHeight="1" x14ac:dyDescent="0.35">
      <c r="B246" s="6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</row>
    <row r="247" spans="2:19" ht="15" customHeight="1" x14ac:dyDescent="0.35">
      <c r="B247" s="6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</row>
    <row r="248" spans="2:19" ht="15" customHeight="1" x14ac:dyDescent="0.35">
      <c r="B248" s="6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</row>
    <row r="249" spans="2:19" ht="15" customHeight="1" x14ac:dyDescent="0.35">
      <c r="B249" s="6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</row>
    <row r="250" spans="2:19" ht="15" customHeight="1" x14ac:dyDescent="0.35">
      <c r="B250" s="6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</row>
    <row r="251" spans="2:19" ht="15" customHeight="1" x14ac:dyDescent="0.35">
      <c r="B251" s="6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</row>
    <row r="252" spans="2:19" ht="15" customHeight="1" x14ac:dyDescent="0.35">
      <c r="B252" s="6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</row>
    <row r="253" spans="2:19" ht="15" customHeight="1" x14ac:dyDescent="0.35">
      <c r="B253" s="6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</row>
    <row r="254" spans="2:19" ht="15" customHeight="1" x14ac:dyDescent="0.35">
      <c r="B254" s="6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</row>
    <row r="255" spans="2:19" ht="15" customHeight="1" x14ac:dyDescent="0.35">
      <c r="B255" s="6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</row>
    <row r="256" spans="2:19" ht="15" customHeight="1" x14ac:dyDescent="0.35">
      <c r="B256" s="6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</row>
    <row r="257" spans="2:19" ht="15" customHeight="1" x14ac:dyDescent="0.35">
      <c r="B257" s="6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</row>
    <row r="258" spans="2:19" ht="15" customHeight="1" x14ac:dyDescent="0.35">
      <c r="B258" s="6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</row>
    <row r="259" spans="2:19" ht="15" customHeight="1" x14ac:dyDescent="0.35">
      <c r="B259" s="6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</row>
    <row r="260" spans="2:19" ht="15" customHeight="1" x14ac:dyDescent="0.35">
      <c r="B260" s="6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</row>
    <row r="261" spans="2:19" ht="15" customHeight="1" x14ac:dyDescent="0.35">
      <c r="B261" s="6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</row>
    <row r="262" spans="2:19" ht="15" customHeight="1" x14ac:dyDescent="0.35">
      <c r="B262" s="6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</row>
    <row r="263" spans="2:19" ht="15" customHeight="1" x14ac:dyDescent="0.35">
      <c r="B263" s="6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</row>
    <row r="264" spans="2:19" ht="15" customHeight="1" x14ac:dyDescent="0.35">
      <c r="B264" s="6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</row>
    <row r="265" spans="2:19" ht="15" customHeight="1" x14ac:dyDescent="0.35">
      <c r="B265" s="6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</row>
    <row r="266" spans="2:19" ht="15" customHeight="1" x14ac:dyDescent="0.35">
      <c r="B266" s="6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</row>
    <row r="267" spans="2:19" ht="15" customHeight="1" x14ac:dyDescent="0.35">
      <c r="B267" s="6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</row>
    <row r="268" spans="2:19" ht="15" customHeight="1" x14ac:dyDescent="0.35">
      <c r="B268" s="6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</row>
    <row r="269" spans="2:19" ht="15" customHeight="1" x14ac:dyDescent="0.35">
      <c r="B269" s="6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</row>
    <row r="270" spans="2:19" ht="15" customHeight="1" x14ac:dyDescent="0.35">
      <c r="B270" s="6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</row>
    <row r="271" spans="2:19" ht="15" customHeight="1" x14ac:dyDescent="0.35">
      <c r="B271" s="6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</row>
    <row r="272" spans="2:19" ht="15" customHeight="1" x14ac:dyDescent="0.35">
      <c r="B272" s="6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</row>
    <row r="273" spans="2:19" ht="15" customHeight="1" x14ac:dyDescent="0.35">
      <c r="B273" s="6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</row>
    <row r="274" spans="2:19" ht="15" customHeight="1" x14ac:dyDescent="0.35">
      <c r="B274" s="6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</row>
    <row r="275" spans="2:19" ht="15" customHeight="1" x14ac:dyDescent="0.35">
      <c r="B275" s="6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</row>
    <row r="276" spans="2:19" ht="15" customHeight="1" x14ac:dyDescent="0.35">
      <c r="B276" s="6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</row>
    <row r="277" spans="2:19" ht="15" customHeight="1" x14ac:dyDescent="0.35">
      <c r="B277" s="6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</row>
    <row r="278" spans="2:19" ht="15" customHeight="1" x14ac:dyDescent="0.35">
      <c r="B278" s="6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</row>
    <row r="279" spans="2:19" ht="15" customHeight="1" x14ac:dyDescent="0.35">
      <c r="B279" s="6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</row>
    <row r="280" spans="2:19" ht="15" customHeight="1" x14ac:dyDescent="0.35">
      <c r="B280" s="6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</row>
    <row r="281" spans="2:19" ht="15" customHeight="1" x14ac:dyDescent="0.35">
      <c r="B281" s="6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</row>
    <row r="282" spans="2:19" ht="15" customHeight="1" x14ac:dyDescent="0.35">
      <c r="B282" s="6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</row>
    <row r="283" spans="2:19" ht="15" customHeight="1" x14ac:dyDescent="0.35">
      <c r="B283" s="6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</row>
    <row r="284" spans="2:19" ht="15" customHeight="1" x14ac:dyDescent="0.35">
      <c r="B284" s="6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</row>
    <row r="285" spans="2:19" ht="15" customHeight="1" x14ac:dyDescent="0.35">
      <c r="B285" s="6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</row>
    <row r="286" spans="2:19" ht="15" customHeight="1" x14ac:dyDescent="0.35">
      <c r="B286" s="6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</row>
    <row r="287" spans="2:19" ht="15" customHeight="1" x14ac:dyDescent="0.35">
      <c r="B287" s="6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</row>
    <row r="288" spans="2:19" ht="15" customHeight="1" x14ac:dyDescent="0.35">
      <c r="B288" s="6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</row>
    <row r="289" spans="2:19" ht="15" customHeight="1" x14ac:dyDescent="0.35">
      <c r="B289" s="6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</row>
    <row r="290" spans="2:19" ht="15" customHeight="1" x14ac:dyDescent="0.35">
      <c r="B290" s="6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</row>
    <row r="291" spans="2:19" ht="15" customHeight="1" x14ac:dyDescent="0.35">
      <c r="B291" s="6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</row>
    <row r="292" spans="2:19" ht="15" customHeight="1" x14ac:dyDescent="0.35">
      <c r="B292" s="6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</row>
    <row r="293" spans="2:19" ht="15" customHeight="1" x14ac:dyDescent="0.35">
      <c r="B293" s="6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</row>
    <row r="294" spans="2:19" ht="15" customHeight="1" x14ac:dyDescent="0.35">
      <c r="B294" s="6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</row>
    <row r="295" spans="2:19" ht="15" customHeight="1" x14ac:dyDescent="0.35">
      <c r="B295" s="6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</row>
    <row r="296" spans="2:19" ht="15" customHeight="1" x14ac:dyDescent="0.35">
      <c r="B296" s="6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</row>
    <row r="297" spans="2:19" ht="15" customHeight="1" x14ac:dyDescent="0.35">
      <c r="B297" s="6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</row>
    <row r="298" spans="2:19" ht="15" customHeight="1" x14ac:dyDescent="0.35">
      <c r="B298" s="6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</row>
    <row r="299" spans="2:19" ht="15" customHeight="1" x14ac:dyDescent="0.35">
      <c r="B299" s="6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</row>
    <row r="300" spans="2:19" ht="15" customHeight="1" x14ac:dyDescent="0.35">
      <c r="B300" s="6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</row>
    <row r="301" spans="2:19" ht="15" customHeight="1" x14ac:dyDescent="0.35">
      <c r="B301" s="6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</row>
    <row r="302" spans="2:19" ht="15" customHeight="1" x14ac:dyDescent="0.35">
      <c r="B302" s="6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</row>
    <row r="303" spans="2:19" ht="15" customHeight="1" x14ac:dyDescent="0.35">
      <c r="B303" s="6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</row>
    <row r="304" spans="2:19" ht="15" customHeight="1" x14ac:dyDescent="0.35">
      <c r="B304" s="6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</row>
    <row r="305" spans="2:19" ht="15" customHeight="1" x14ac:dyDescent="0.35">
      <c r="B305" s="6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</row>
    <row r="306" spans="2:19" ht="15" customHeight="1" x14ac:dyDescent="0.35">
      <c r="B306" s="6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</row>
    <row r="307" spans="2:19" ht="15" customHeight="1" x14ac:dyDescent="0.35">
      <c r="B307" s="6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</row>
    <row r="308" spans="2:19" ht="15" customHeight="1" x14ac:dyDescent="0.35">
      <c r="B308" s="6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</row>
    <row r="309" spans="2:19" ht="15" customHeight="1" x14ac:dyDescent="0.35">
      <c r="B309" s="6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</row>
    <row r="310" spans="2:19" ht="15" customHeight="1" x14ac:dyDescent="0.35">
      <c r="B310" s="6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</row>
    <row r="311" spans="2:19" ht="15" customHeight="1" x14ac:dyDescent="0.35">
      <c r="B311" s="6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</row>
    <row r="312" spans="2:19" ht="15" customHeight="1" x14ac:dyDescent="0.35">
      <c r="B312" s="6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</row>
    <row r="313" spans="2:19" ht="15" customHeight="1" x14ac:dyDescent="0.35">
      <c r="B313" s="6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</row>
    <row r="314" spans="2:19" ht="15" customHeight="1" x14ac:dyDescent="0.35">
      <c r="B314" s="6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</row>
    <row r="315" spans="2:19" ht="15" customHeight="1" x14ac:dyDescent="0.35">
      <c r="B315" s="6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</row>
    <row r="316" spans="2:19" ht="15" customHeight="1" x14ac:dyDescent="0.35">
      <c r="B316" s="6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</row>
    <row r="317" spans="2:19" ht="15" customHeight="1" x14ac:dyDescent="0.35">
      <c r="B317" s="6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</row>
    <row r="318" spans="2:19" ht="15" customHeight="1" x14ac:dyDescent="0.35">
      <c r="B318" s="6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</row>
    <row r="319" spans="2:19" ht="15" customHeight="1" x14ac:dyDescent="0.35">
      <c r="B319" s="6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</row>
    <row r="320" spans="2:19" ht="15" customHeight="1" x14ac:dyDescent="0.35">
      <c r="B320" s="6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</row>
    <row r="321" spans="2:19" ht="15" customHeight="1" x14ac:dyDescent="0.35">
      <c r="B321" s="6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</row>
    <row r="322" spans="2:19" ht="15" customHeight="1" x14ac:dyDescent="0.35">
      <c r="B322" s="6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</row>
    <row r="323" spans="2:19" ht="15" customHeight="1" x14ac:dyDescent="0.35">
      <c r="B323" s="6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</row>
    <row r="324" spans="2:19" ht="15" customHeight="1" x14ac:dyDescent="0.35">
      <c r="B324" s="6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</row>
    <row r="325" spans="2:19" ht="15" customHeight="1" x14ac:dyDescent="0.35">
      <c r="B325" s="6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</row>
    <row r="326" spans="2:19" ht="15" customHeight="1" x14ac:dyDescent="0.35">
      <c r="B326" s="6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</row>
    <row r="327" spans="2:19" ht="15" customHeight="1" x14ac:dyDescent="0.35">
      <c r="B327" s="6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</row>
    <row r="328" spans="2:19" ht="15" customHeight="1" x14ac:dyDescent="0.35">
      <c r="B328" s="6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</row>
    <row r="329" spans="2:19" ht="15" customHeight="1" x14ac:dyDescent="0.35">
      <c r="B329" s="6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</row>
    <row r="330" spans="2:19" ht="15" customHeight="1" x14ac:dyDescent="0.35">
      <c r="B330" s="6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</row>
    <row r="331" spans="2:19" ht="15" customHeight="1" x14ac:dyDescent="0.35">
      <c r="B331" s="6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</row>
    <row r="332" spans="2:19" ht="15" customHeight="1" x14ac:dyDescent="0.35">
      <c r="B332" s="6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</row>
    <row r="333" spans="2:19" ht="15" customHeight="1" x14ac:dyDescent="0.35">
      <c r="B333" s="6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</row>
    <row r="334" spans="2:19" ht="15" customHeight="1" x14ac:dyDescent="0.35">
      <c r="B334" s="6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</row>
    <row r="335" spans="2:19" ht="15" customHeight="1" x14ac:dyDescent="0.35">
      <c r="B335" s="6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</row>
    <row r="336" spans="2:19" ht="15" customHeight="1" x14ac:dyDescent="0.35">
      <c r="B336" s="6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</row>
    <row r="337" spans="2:19" ht="15" customHeight="1" x14ac:dyDescent="0.35">
      <c r="B337" s="6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</row>
    <row r="338" spans="2:19" ht="15" customHeight="1" x14ac:dyDescent="0.35">
      <c r="B338" s="6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</row>
    <row r="339" spans="2:19" ht="15" customHeight="1" x14ac:dyDescent="0.35">
      <c r="B339" s="6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</row>
    <row r="340" spans="2:19" ht="15" customHeight="1" x14ac:dyDescent="0.35">
      <c r="B340" s="6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</row>
    <row r="341" spans="2:19" ht="15" customHeight="1" x14ac:dyDescent="0.35">
      <c r="B341" s="6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</row>
    <row r="342" spans="2:19" ht="15" customHeight="1" x14ac:dyDescent="0.35">
      <c r="B342" s="6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</row>
    <row r="343" spans="2:19" ht="15" customHeight="1" x14ac:dyDescent="0.35">
      <c r="B343" s="6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</row>
    <row r="344" spans="2:19" ht="15" customHeight="1" x14ac:dyDescent="0.35">
      <c r="B344" s="6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</row>
    <row r="345" spans="2:19" ht="15" customHeight="1" x14ac:dyDescent="0.35">
      <c r="B345" s="6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</row>
    <row r="346" spans="2:19" ht="15" customHeight="1" x14ac:dyDescent="0.35">
      <c r="B346" s="6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</row>
    <row r="347" spans="2:19" ht="15" customHeight="1" x14ac:dyDescent="0.35">
      <c r="B347" s="6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</row>
    <row r="348" spans="2:19" ht="15" customHeight="1" x14ac:dyDescent="0.35">
      <c r="B348" s="6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</row>
    <row r="349" spans="2:19" ht="15" customHeight="1" x14ac:dyDescent="0.35">
      <c r="B349" s="6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</row>
    <row r="350" spans="2:19" ht="15" customHeight="1" x14ac:dyDescent="0.35">
      <c r="B350" s="6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</row>
    <row r="351" spans="2:19" ht="15" customHeight="1" x14ac:dyDescent="0.35">
      <c r="B351" s="6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</row>
    <row r="352" spans="2:19" ht="15" customHeight="1" x14ac:dyDescent="0.35">
      <c r="B352" s="6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</row>
    <row r="353" spans="2:19" x14ac:dyDescent="0.35">
      <c r="B353" s="6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</row>
    <row r="354" spans="2:19" x14ac:dyDescent="0.35">
      <c r="B354" s="6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</row>
    <row r="355" spans="2:19" x14ac:dyDescent="0.35">
      <c r="B355" s="6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</row>
  </sheetData>
  <hyperlinks>
    <hyperlink ref="B60" location="Índice!C36" display="Volver al índice" xr:uid="{00000000-0004-0000-0400-000000000000}"/>
    <hyperlink ref="B3" location="Índice!C36" display="Volver al índice" xr:uid="{00000000-0004-0000-04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U401"/>
  <sheetViews>
    <sheetView showGridLines="0" zoomScale="90" zoomScaleNormal="90" workbookViewId="0">
      <pane ySplit="3" topLeftCell="A4" activePane="bottomLeft" state="frozenSplit"/>
      <selection activeCell="B23" sqref="B23"/>
      <selection pane="bottomLeft" activeCell="A4" sqref="A4"/>
    </sheetView>
  </sheetViews>
  <sheetFormatPr baseColWidth="10" defaultColWidth="11.453125" defaultRowHeight="14.5" x14ac:dyDescent="0.35"/>
  <cols>
    <col min="1" max="1" width="2.7265625" style="56" customWidth="1"/>
    <col min="2" max="2" width="42.7265625" style="69" customWidth="1"/>
    <col min="3" max="6" width="16.7265625" style="56" customWidth="1"/>
    <col min="7" max="8" width="11.453125" style="56"/>
    <col min="9" max="9" width="13.54296875" style="56" customWidth="1"/>
    <col min="10" max="16384" width="11.453125" style="56"/>
  </cols>
  <sheetData>
    <row r="1" spans="2:21" ht="21" x14ac:dyDescent="0.35">
      <c r="B1" s="50" t="s">
        <v>320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5"/>
      <c r="N1" s="55"/>
      <c r="O1" s="55"/>
      <c r="P1" s="55"/>
      <c r="Q1" s="55"/>
      <c r="R1" s="55"/>
      <c r="S1" s="55"/>
      <c r="T1" s="55"/>
      <c r="U1" s="55"/>
    </row>
    <row r="2" spans="2:21" x14ac:dyDescent="0.35">
      <c r="B2" s="53"/>
      <c r="C2" s="51"/>
      <c r="D2" s="51"/>
      <c r="E2" s="51"/>
      <c r="F2" s="51"/>
      <c r="G2" s="51"/>
      <c r="H2" s="51"/>
      <c r="I2" s="51"/>
      <c r="J2" s="51"/>
      <c r="K2" s="51"/>
      <c r="L2" s="51"/>
      <c r="M2" s="55"/>
      <c r="N2" s="55"/>
      <c r="O2" s="55"/>
      <c r="P2" s="55"/>
      <c r="Q2" s="55"/>
      <c r="R2" s="55"/>
      <c r="S2" s="55"/>
      <c r="T2" s="55"/>
      <c r="U2" s="55"/>
    </row>
    <row r="3" spans="2:21" x14ac:dyDescent="0.35">
      <c r="B3" s="74" t="s">
        <v>98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5"/>
      <c r="N3" s="55"/>
      <c r="O3" s="55"/>
      <c r="P3" s="55"/>
      <c r="Q3" s="55"/>
      <c r="R3" s="55"/>
      <c r="S3" s="55"/>
      <c r="T3" s="55"/>
      <c r="U3" s="55"/>
    </row>
    <row r="4" spans="2:21" x14ac:dyDescent="0.35">
      <c r="B4" s="6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2:21" ht="15.5" x14ac:dyDescent="0.35">
      <c r="B5" s="59" t="s">
        <v>321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2:21" x14ac:dyDescent="0.35">
      <c r="B6" s="31" t="s">
        <v>124</v>
      </c>
      <c r="C6" s="27" t="s">
        <v>165</v>
      </c>
      <c r="D6" s="27" t="s">
        <v>166</v>
      </c>
      <c r="E6" s="27" t="s">
        <v>35</v>
      </c>
      <c r="F6" s="27" t="s">
        <v>6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2:21" x14ac:dyDescent="0.35">
      <c r="B7" s="44" t="s">
        <v>4</v>
      </c>
      <c r="C7" s="85">
        <v>1725.3722727272693</v>
      </c>
      <c r="D7" s="85">
        <v>5158.3379545456146</v>
      </c>
      <c r="E7" s="85">
        <v>16684.173181819402</v>
      </c>
      <c r="F7" s="85">
        <v>23567.883409092286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2:21" x14ac:dyDescent="0.35">
      <c r="B8" s="44" t="s">
        <v>5</v>
      </c>
      <c r="C8" s="85">
        <v>1739.0606818181823</v>
      </c>
      <c r="D8" s="85">
        <v>6204.0634090911999</v>
      </c>
      <c r="E8" s="85">
        <v>20151.436136364973</v>
      </c>
      <c r="F8" s="85">
        <v>28094.560227274356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2:21" x14ac:dyDescent="0.35">
      <c r="B9" s="44" t="s">
        <v>341</v>
      </c>
      <c r="C9" s="85">
        <v>0</v>
      </c>
      <c r="D9" s="85">
        <v>0</v>
      </c>
      <c r="E9" s="85">
        <v>4.3181818181818182E-2</v>
      </c>
      <c r="F9" s="85">
        <v>4.3181818181818182E-2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2:21" x14ac:dyDescent="0.35">
      <c r="B10" s="60" t="s">
        <v>6</v>
      </c>
      <c r="C10" s="61">
        <v>3464.4329545454516</v>
      </c>
      <c r="D10" s="61">
        <v>11362.401363636814</v>
      </c>
      <c r="E10" s="61">
        <v>36835.652500002558</v>
      </c>
      <c r="F10" s="61">
        <v>51662.486818184829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2:21" x14ac:dyDescent="0.35">
      <c r="B11" s="65"/>
      <c r="C11" s="58"/>
      <c r="D11" s="58"/>
      <c r="E11" s="58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2:21" x14ac:dyDescent="0.35">
      <c r="B12" s="6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2:21" ht="15.5" x14ac:dyDescent="0.35">
      <c r="B13" s="59" t="s">
        <v>322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2:21" x14ac:dyDescent="0.35">
      <c r="B14" s="31" t="s">
        <v>124</v>
      </c>
      <c r="C14" s="27" t="s">
        <v>171</v>
      </c>
      <c r="D14" s="27" t="s">
        <v>172</v>
      </c>
      <c r="E14" s="27" t="s">
        <v>6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2:21" x14ac:dyDescent="0.35">
      <c r="B15" s="44" t="s">
        <v>4</v>
      </c>
      <c r="C15" s="85">
        <v>8959.5638636365784</v>
      </c>
      <c r="D15" s="85">
        <v>7724.6093181819751</v>
      </c>
      <c r="E15" s="85">
        <v>16684.173181818554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spans="2:21" x14ac:dyDescent="0.35">
      <c r="B16" s="44" t="s">
        <v>5</v>
      </c>
      <c r="C16" s="85">
        <v>12604.558181818729</v>
      </c>
      <c r="D16" s="85">
        <v>7546.8779545456191</v>
      </c>
      <c r="E16" s="85">
        <v>20151.436136364347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</row>
    <row r="17" spans="2:21" x14ac:dyDescent="0.35">
      <c r="B17" s="44" t="s">
        <v>341</v>
      </c>
      <c r="C17" s="85">
        <v>0</v>
      </c>
      <c r="D17" s="85">
        <v>4.3181818181818182E-2</v>
      </c>
      <c r="E17" s="85">
        <v>4.3181818181818182E-2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spans="2:21" x14ac:dyDescent="0.35">
      <c r="B18" s="60" t="s">
        <v>6</v>
      </c>
      <c r="C18" s="61">
        <v>21564.122045455308</v>
      </c>
      <c r="D18" s="61">
        <v>15271.530454545777</v>
      </c>
      <c r="E18" s="61">
        <v>36835.652500001088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spans="2:21" x14ac:dyDescent="0.35">
      <c r="B19" s="6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spans="2:21" x14ac:dyDescent="0.35">
      <c r="B20" s="6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spans="2:21" ht="15.5" x14ac:dyDescent="0.35">
      <c r="B21" s="59" t="s">
        <v>323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</row>
    <row r="22" spans="2:21" x14ac:dyDescent="0.35">
      <c r="B22" s="31" t="s">
        <v>123</v>
      </c>
      <c r="C22" s="27" t="s">
        <v>165</v>
      </c>
      <c r="D22" s="27" t="s">
        <v>166</v>
      </c>
      <c r="E22" s="27" t="s">
        <v>35</v>
      </c>
      <c r="F22" s="27" t="s">
        <v>6</v>
      </c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2:21" x14ac:dyDescent="0.35">
      <c r="B23" s="44" t="s">
        <v>9</v>
      </c>
      <c r="C23" s="85">
        <v>771.39022727272572</v>
      </c>
      <c r="D23" s="85">
        <v>2450.0884090908839</v>
      </c>
      <c r="E23" s="85">
        <v>4099.302500000018</v>
      </c>
      <c r="F23" s="85">
        <v>7320.7811363636274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spans="2:21" x14ac:dyDescent="0.35">
      <c r="B24" s="44" t="s">
        <v>10</v>
      </c>
      <c r="C24" s="85">
        <v>1209.5502272727304</v>
      </c>
      <c r="D24" s="85">
        <v>4217.3922727272547</v>
      </c>
      <c r="E24" s="85">
        <v>13094.886590909897</v>
      </c>
      <c r="F24" s="85">
        <v>18521.82909090988</v>
      </c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  <row r="25" spans="2:21" x14ac:dyDescent="0.35">
      <c r="B25" s="44" t="s">
        <v>11</v>
      </c>
      <c r="C25" s="85">
        <v>882.15568181818583</v>
      </c>
      <c r="D25" s="85">
        <v>2872.41386363631</v>
      </c>
      <c r="E25" s="85">
        <v>10774.361136364094</v>
      </c>
      <c r="F25" s="85">
        <v>14528.930681818591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  <row r="26" spans="2:21" x14ac:dyDescent="0.35">
      <c r="B26" s="44" t="s">
        <v>12</v>
      </c>
      <c r="C26" s="85">
        <v>454.42477272727172</v>
      </c>
      <c r="D26" s="85">
        <v>1390.3827272727315</v>
      </c>
      <c r="E26" s="85">
        <v>6038.8722727272825</v>
      </c>
      <c r="F26" s="85">
        <v>7883.679772727286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</row>
    <row r="27" spans="2:21" x14ac:dyDescent="0.35">
      <c r="B27" s="44" t="s">
        <v>13</v>
      </c>
      <c r="C27" s="85">
        <v>146.91204545454542</v>
      </c>
      <c r="D27" s="85">
        <v>432.12409090909171</v>
      </c>
      <c r="E27" s="85">
        <v>2828.23000000001</v>
      </c>
      <c r="F27" s="85">
        <v>3407.2661363636471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</row>
    <row r="28" spans="2:21" x14ac:dyDescent="0.35">
      <c r="B28" s="60" t="s">
        <v>18</v>
      </c>
      <c r="C28" s="61">
        <v>3464.4329545454593</v>
      </c>
      <c r="D28" s="61">
        <v>11362.401363636272</v>
      </c>
      <c r="E28" s="61">
        <v>36835.652500001306</v>
      </c>
      <c r="F28" s="61">
        <v>51662.486818183039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2:21" x14ac:dyDescent="0.35">
      <c r="B29" s="6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</row>
    <row r="30" spans="2:21" x14ac:dyDescent="0.35">
      <c r="B30" s="6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2:21" ht="15.5" x14ac:dyDescent="0.35">
      <c r="B31" s="59" t="s">
        <v>324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</row>
    <row r="32" spans="2:21" x14ac:dyDescent="0.35">
      <c r="B32" s="31" t="s">
        <v>123</v>
      </c>
      <c r="C32" s="27" t="s">
        <v>171</v>
      </c>
      <c r="D32" s="27" t="s">
        <v>172</v>
      </c>
      <c r="E32" s="27" t="s">
        <v>6</v>
      </c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</row>
    <row r="33" spans="2:21" x14ac:dyDescent="0.35">
      <c r="B33" s="44" t="s">
        <v>9</v>
      </c>
      <c r="C33" s="85">
        <v>1893.9872727272586</v>
      </c>
      <c r="D33" s="85">
        <v>2205.3152272727175</v>
      </c>
      <c r="E33" s="85">
        <v>4099.3024999999761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</row>
    <row r="34" spans="2:21" x14ac:dyDescent="0.35">
      <c r="B34" s="44" t="s">
        <v>10</v>
      </c>
      <c r="C34" s="85">
        <v>6931.0247727273463</v>
      </c>
      <c r="D34" s="85">
        <v>6163.8618181819074</v>
      </c>
      <c r="E34" s="85">
        <v>13094.886590909253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</row>
    <row r="35" spans="2:21" x14ac:dyDescent="0.35">
      <c r="B35" s="44" t="s">
        <v>11</v>
      </c>
      <c r="C35" s="85">
        <v>6521.4450000000625</v>
      </c>
      <c r="D35" s="85">
        <v>4252.9161363636586</v>
      </c>
      <c r="E35" s="85">
        <v>10774.361136363721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</row>
    <row r="36" spans="2:21" x14ac:dyDescent="0.35">
      <c r="B36" s="44" t="s">
        <v>12</v>
      </c>
      <c r="C36" s="85">
        <v>4143.4572727272662</v>
      </c>
      <c r="D36" s="85">
        <v>1895.4149999999909</v>
      </c>
      <c r="E36" s="85">
        <v>6038.872272727257</v>
      </c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</row>
    <row r="37" spans="2:21" x14ac:dyDescent="0.35">
      <c r="B37" s="44" t="s">
        <v>13</v>
      </c>
      <c r="C37" s="85">
        <v>2074.2077272727188</v>
      </c>
      <c r="D37" s="85">
        <v>754.02227272726907</v>
      </c>
      <c r="E37" s="85">
        <v>2828.2299999999877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</row>
    <row r="38" spans="2:21" x14ac:dyDescent="0.35">
      <c r="B38" s="60" t="s">
        <v>18</v>
      </c>
      <c r="C38" s="61">
        <v>21564.122045454649</v>
      </c>
      <c r="D38" s="61">
        <v>15271.530454545542</v>
      </c>
      <c r="E38" s="61">
        <v>36835.652500000193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</row>
    <row r="39" spans="2:21" x14ac:dyDescent="0.35">
      <c r="B39" s="6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</row>
    <row r="40" spans="2:21" x14ac:dyDescent="0.35">
      <c r="B40" s="6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</row>
    <row r="41" spans="2:21" ht="15.5" x14ac:dyDescent="0.35">
      <c r="B41" s="59" t="s">
        <v>325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</row>
    <row r="42" spans="2:21" x14ac:dyDescent="0.35">
      <c r="B42" s="31" t="s">
        <v>111</v>
      </c>
      <c r="C42" s="27" t="s">
        <v>165</v>
      </c>
      <c r="D42" s="27" t="s">
        <v>166</v>
      </c>
      <c r="E42" s="27" t="s">
        <v>35</v>
      </c>
      <c r="F42" s="27" t="s">
        <v>6</v>
      </c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</row>
    <row r="43" spans="2:21" x14ac:dyDescent="0.35">
      <c r="B43" s="44" t="s">
        <v>15</v>
      </c>
      <c r="C43" s="85">
        <v>1788.1681818181739</v>
      </c>
      <c r="D43" s="85">
        <v>7721.5072727277629</v>
      </c>
      <c r="E43" s="85">
        <v>30950.342272726994</v>
      </c>
      <c r="F43" s="85">
        <v>40460.017727272934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</row>
    <row r="44" spans="2:21" x14ac:dyDescent="0.35">
      <c r="B44" s="44" t="s">
        <v>16</v>
      </c>
      <c r="C44" s="85">
        <v>1341.9481818181839</v>
      </c>
      <c r="D44" s="85">
        <v>2616.2759090908917</v>
      </c>
      <c r="E44" s="85">
        <v>4516.376136363624</v>
      </c>
      <c r="F44" s="85">
        <v>8474.6002272727001</v>
      </c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</row>
    <row r="45" spans="2:21" x14ac:dyDescent="0.35">
      <c r="B45" s="44" t="s">
        <v>17</v>
      </c>
      <c r="C45" s="85">
        <v>334.31659090909056</v>
      </c>
      <c r="D45" s="85">
        <v>1024.6181818181831</v>
      </c>
      <c r="E45" s="85">
        <v>1368.9340909090868</v>
      </c>
      <c r="F45" s="85">
        <v>2727.8688636363604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2:21" x14ac:dyDescent="0.35">
      <c r="B46" s="60" t="s">
        <v>18</v>
      </c>
      <c r="C46" s="61">
        <v>3464.4329545454484</v>
      </c>
      <c r="D46" s="61">
        <v>11362.401363636838</v>
      </c>
      <c r="E46" s="61">
        <v>36835.652499999705</v>
      </c>
      <c r="F46" s="61">
        <v>51662.486818181991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</row>
    <row r="47" spans="2:21" x14ac:dyDescent="0.35">
      <c r="B47" s="6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2:21" x14ac:dyDescent="0.35">
      <c r="B48" s="6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</row>
    <row r="49" spans="2:21" ht="15.5" x14ac:dyDescent="0.35">
      <c r="B49" s="59" t="s">
        <v>326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</row>
    <row r="50" spans="2:21" x14ac:dyDescent="0.35">
      <c r="B50" s="31" t="s">
        <v>111</v>
      </c>
      <c r="C50" s="27" t="s">
        <v>171</v>
      </c>
      <c r="D50" s="27" t="s">
        <v>172</v>
      </c>
      <c r="E50" s="27" t="s">
        <v>6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</row>
    <row r="51" spans="2:21" x14ac:dyDescent="0.35">
      <c r="B51" s="44" t="s">
        <v>15</v>
      </c>
      <c r="C51" s="85">
        <v>19285.200454545073</v>
      </c>
      <c r="D51" s="85">
        <v>11665.141818181766</v>
      </c>
      <c r="E51" s="85">
        <v>30950.342272726841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</row>
    <row r="52" spans="2:21" x14ac:dyDescent="0.35">
      <c r="B52" s="44" t="s">
        <v>16</v>
      </c>
      <c r="C52" s="85">
        <v>1862.4188636363556</v>
      </c>
      <c r="D52" s="85">
        <v>2653.957272727248</v>
      </c>
      <c r="E52" s="85">
        <v>4516.376136363604</v>
      </c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</row>
    <row r="53" spans="2:21" x14ac:dyDescent="0.35">
      <c r="B53" s="44" t="s">
        <v>17</v>
      </c>
      <c r="C53" s="85">
        <v>416.50272727272642</v>
      </c>
      <c r="D53" s="85">
        <v>952.43136363635676</v>
      </c>
      <c r="E53" s="85">
        <v>1368.9340909090831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</row>
    <row r="54" spans="2:21" x14ac:dyDescent="0.35">
      <c r="B54" s="60" t="s">
        <v>18</v>
      </c>
      <c r="C54" s="61">
        <v>21564.122045454154</v>
      </c>
      <c r="D54" s="61">
        <v>15271.530454545371</v>
      </c>
      <c r="E54" s="61">
        <v>36835.652499999531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</row>
    <row r="55" spans="2:21" x14ac:dyDescent="0.35">
      <c r="B55" s="6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</row>
    <row r="56" spans="2:21" x14ac:dyDescent="0.35">
      <c r="B56" s="6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</row>
    <row r="57" spans="2:21" ht="15.5" x14ac:dyDescent="0.35">
      <c r="B57" s="59" t="s">
        <v>327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</row>
    <row r="58" spans="2:21" x14ac:dyDescent="0.35">
      <c r="B58" s="31" t="s">
        <v>122</v>
      </c>
      <c r="C58" s="27" t="s">
        <v>165</v>
      </c>
      <c r="D58" s="27" t="s">
        <v>166</v>
      </c>
      <c r="E58" s="27" t="s">
        <v>35</v>
      </c>
      <c r="F58" s="27" t="s">
        <v>6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</row>
    <row r="59" spans="2:21" x14ac:dyDescent="0.35">
      <c r="B59" s="44" t="s">
        <v>21</v>
      </c>
      <c r="C59" s="85">
        <v>19.328863636363639</v>
      </c>
      <c r="D59" s="85">
        <v>113.4515909090909</v>
      </c>
      <c r="E59" s="85">
        <v>13918.646136363923</v>
      </c>
      <c r="F59" s="85">
        <v>14051.426590909377</v>
      </c>
      <c r="G59" s="58"/>
      <c r="H59" s="58"/>
      <c r="I59" s="58"/>
      <c r="J59" s="58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</row>
    <row r="60" spans="2:21" x14ac:dyDescent="0.35">
      <c r="B60" s="44" t="s">
        <v>22</v>
      </c>
      <c r="C60" s="85">
        <v>657.71931818181986</v>
      </c>
      <c r="D60" s="85">
        <v>2492.1868181818068</v>
      </c>
      <c r="E60" s="85">
        <v>14786.475000001485</v>
      </c>
      <c r="F60" s="85">
        <v>17936.381136365111</v>
      </c>
      <c r="G60" s="58"/>
      <c r="H60" s="58"/>
      <c r="I60" s="58"/>
      <c r="J60" s="58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</row>
    <row r="61" spans="2:21" x14ac:dyDescent="0.35">
      <c r="B61" s="44" t="s">
        <v>109</v>
      </c>
      <c r="C61" s="85">
        <v>3.5172727272727267</v>
      </c>
      <c r="D61" s="85">
        <v>2.1618181818181821</v>
      </c>
      <c r="E61" s="85">
        <v>2148.4440909090877</v>
      </c>
      <c r="F61" s="85">
        <v>2154.1231818181786</v>
      </c>
      <c r="G61" s="58"/>
      <c r="H61" s="58"/>
      <c r="I61" s="58"/>
      <c r="J61" s="58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</row>
    <row r="62" spans="2:21" x14ac:dyDescent="0.35">
      <c r="B62" s="44" t="s">
        <v>23</v>
      </c>
      <c r="C62" s="85">
        <v>2085.3850000000025</v>
      </c>
      <c r="D62" s="85">
        <v>5086.8718181818886</v>
      </c>
      <c r="E62" s="85">
        <v>5261.8536363635976</v>
      </c>
      <c r="F62" s="85">
        <v>12434.110454545489</v>
      </c>
      <c r="G62" s="58"/>
      <c r="H62" s="58"/>
      <c r="I62" s="58"/>
      <c r="J62" s="58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</row>
    <row r="63" spans="2:21" x14ac:dyDescent="0.35">
      <c r="B63" s="44" t="s">
        <v>24</v>
      </c>
      <c r="C63" s="85">
        <v>230.37886363636372</v>
      </c>
      <c r="D63" s="85">
        <v>2209.0374999999945</v>
      </c>
      <c r="E63" s="85">
        <v>617.61022727272427</v>
      </c>
      <c r="F63" s="85">
        <v>3057.0265909090826</v>
      </c>
      <c r="G63" s="58"/>
      <c r="H63" s="58"/>
      <c r="I63" s="58"/>
      <c r="J63" s="58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</row>
    <row r="64" spans="2:21" x14ac:dyDescent="0.35">
      <c r="B64" s="44" t="s">
        <v>39</v>
      </c>
      <c r="C64" s="85">
        <v>416.33159090908964</v>
      </c>
      <c r="D64" s="85">
        <v>1222.1281818181851</v>
      </c>
      <c r="E64" s="85">
        <v>66.425681818181801</v>
      </c>
      <c r="F64" s="85">
        <v>1704.8854545454567</v>
      </c>
      <c r="G64" s="58"/>
      <c r="H64" s="58"/>
      <c r="I64" s="58"/>
      <c r="J64" s="58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</row>
    <row r="65" spans="2:21" x14ac:dyDescent="0.35">
      <c r="B65" s="44" t="s">
        <v>40</v>
      </c>
      <c r="C65" s="85">
        <v>6.286818181818183</v>
      </c>
      <c r="D65" s="85">
        <v>50.603181818181795</v>
      </c>
      <c r="E65" s="85">
        <v>3.8465909090909087</v>
      </c>
      <c r="F65" s="85">
        <v>60.736590909090886</v>
      </c>
      <c r="G65" s="58"/>
      <c r="H65" s="58"/>
      <c r="I65" s="58"/>
      <c r="J65" s="58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</row>
    <row r="66" spans="2:21" x14ac:dyDescent="0.35">
      <c r="B66" s="44" t="s">
        <v>154</v>
      </c>
      <c r="C66" s="85">
        <v>34.393863636363669</v>
      </c>
      <c r="D66" s="85">
        <v>145.63727272727303</v>
      </c>
      <c r="E66" s="85">
        <v>4.7993181818181814</v>
      </c>
      <c r="F66" s="85">
        <v>184.8304545454549</v>
      </c>
      <c r="G66" s="58"/>
      <c r="H66" s="58"/>
      <c r="I66" s="58"/>
      <c r="J66" s="58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</row>
    <row r="67" spans="2:21" x14ac:dyDescent="0.35">
      <c r="B67" s="44" t="s">
        <v>14</v>
      </c>
      <c r="C67" s="85">
        <v>11.091363636363637</v>
      </c>
      <c r="D67" s="85">
        <v>40.323181818181801</v>
      </c>
      <c r="E67" s="85">
        <v>27.551818181818192</v>
      </c>
      <c r="F67" s="85">
        <v>78.966363636363639</v>
      </c>
      <c r="G67" s="58"/>
      <c r="H67" s="58"/>
      <c r="I67" s="58"/>
      <c r="J67" s="58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</row>
    <row r="68" spans="2:21" x14ac:dyDescent="0.35">
      <c r="B68" s="60" t="s">
        <v>18</v>
      </c>
      <c r="C68" s="61">
        <v>3464.4329545454575</v>
      </c>
      <c r="D68" s="61">
        <v>11362.401363636422</v>
      </c>
      <c r="E68" s="61">
        <v>36835.652500001721</v>
      </c>
      <c r="F68" s="61">
        <v>51662.486818183599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</row>
    <row r="69" spans="2:21" x14ac:dyDescent="0.35">
      <c r="B69" s="6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</row>
    <row r="70" spans="2:21" x14ac:dyDescent="0.35">
      <c r="B70" s="6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</row>
    <row r="71" spans="2:21" ht="15.5" x14ac:dyDescent="0.35">
      <c r="B71" s="59" t="s">
        <v>328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2:21" x14ac:dyDescent="0.35">
      <c r="B72" s="31" t="s">
        <v>122</v>
      </c>
      <c r="C72" s="27" t="s">
        <v>171</v>
      </c>
      <c r="D72" s="27" t="s">
        <v>195</v>
      </c>
      <c r="E72" s="27" t="s">
        <v>6</v>
      </c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2:21" x14ac:dyDescent="0.35">
      <c r="B73" s="44" t="s">
        <v>21</v>
      </c>
      <c r="C73" s="85">
        <v>10096.555227272933</v>
      </c>
      <c r="D73" s="85">
        <v>3822.0909090909199</v>
      </c>
      <c r="E73" s="85">
        <v>13918.646136363852</v>
      </c>
      <c r="F73" s="58"/>
      <c r="G73" s="58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  <row r="74" spans="2:21" x14ac:dyDescent="0.35">
      <c r="B74" s="44" t="s">
        <v>22</v>
      </c>
      <c r="C74" s="85">
        <v>6477.0381818182832</v>
      </c>
      <c r="D74" s="85">
        <v>8309.4368181819427</v>
      </c>
      <c r="E74" s="85">
        <v>14786.475000000226</v>
      </c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</row>
    <row r="75" spans="2:21" x14ac:dyDescent="0.35">
      <c r="B75" s="44" t="s">
        <v>109</v>
      </c>
      <c r="C75" s="85">
        <v>1314.3011363636331</v>
      </c>
      <c r="D75" s="85">
        <v>834.1429545454497</v>
      </c>
      <c r="E75" s="85">
        <v>2148.4440909090827</v>
      </c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</row>
    <row r="76" spans="2:21" x14ac:dyDescent="0.35">
      <c r="B76" s="44" t="s">
        <v>23</v>
      </c>
      <c r="C76" s="85">
        <v>3309.7352272727503</v>
      </c>
      <c r="D76" s="85">
        <v>1952.1184090908955</v>
      </c>
      <c r="E76" s="85">
        <v>5261.8536363636458</v>
      </c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</row>
    <row r="77" spans="2:21" x14ac:dyDescent="0.35">
      <c r="B77" s="44" t="s">
        <v>24</v>
      </c>
      <c r="C77" s="85">
        <v>326.84113636363617</v>
      </c>
      <c r="D77" s="85">
        <v>290.76909090909157</v>
      </c>
      <c r="E77" s="85">
        <v>617.6102272727278</v>
      </c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</row>
    <row r="78" spans="2:21" x14ac:dyDescent="0.35">
      <c r="B78" s="44" t="s">
        <v>39</v>
      </c>
      <c r="C78" s="85">
        <v>26.35227272727272</v>
      </c>
      <c r="D78" s="85">
        <v>40.073409090909081</v>
      </c>
      <c r="E78" s="85">
        <v>66.425681818181801</v>
      </c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</row>
    <row r="79" spans="2:21" x14ac:dyDescent="0.35">
      <c r="B79" s="44" t="s">
        <v>40</v>
      </c>
      <c r="C79" s="85">
        <v>2.0738636363636362</v>
      </c>
      <c r="D79" s="85">
        <v>1.7727272727272727</v>
      </c>
      <c r="E79" s="85">
        <v>3.8465909090909092</v>
      </c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</row>
    <row r="80" spans="2:21" x14ac:dyDescent="0.35">
      <c r="B80" s="44" t="s">
        <v>154</v>
      </c>
      <c r="C80" s="85">
        <v>4.0738636363636358</v>
      </c>
      <c r="D80" s="85">
        <v>0.72545454545454546</v>
      </c>
      <c r="E80" s="85">
        <v>4.7993181818181814</v>
      </c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</row>
    <row r="81" spans="2:21" x14ac:dyDescent="0.35">
      <c r="B81" s="44" t="s">
        <v>14</v>
      </c>
      <c r="C81" s="85">
        <v>7.1511363636363638</v>
      </c>
      <c r="D81" s="85">
        <v>20.400681818181816</v>
      </c>
      <c r="E81" s="85">
        <v>27.551818181818181</v>
      </c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</row>
    <row r="82" spans="2:21" x14ac:dyDescent="0.35">
      <c r="B82" s="60" t="s">
        <v>18</v>
      </c>
      <c r="C82" s="61">
        <v>21564.122045454871</v>
      </c>
      <c r="D82" s="61">
        <v>15271.530454545577</v>
      </c>
      <c r="E82" s="61">
        <v>36835.65250000044</v>
      </c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</row>
    <row r="83" spans="2:21" x14ac:dyDescent="0.35">
      <c r="B83" s="6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</row>
    <row r="84" spans="2:21" x14ac:dyDescent="0.35">
      <c r="B84" s="6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</row>
    <row r="85" spans="2:21" ht="15.5" x14ac:dyDescent="0.35">
      <c r="B85" s="59" t="s">
        <v>347</v>
      </c>
      <c r="C85" s="55"/>
      <c r="D85" s="55"/>
      <c r="E85" s="55"/>
      <c r="F85" s="55"/>
      <c r="G85" s="58"/>
      <c r="H85" s="58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</row>
    <row r="86" spans="2:21" x14ac:dyDescent="0.35">
      <c r="B86" s="31" t="s">
        <v>110</v>
      </c>
      <c r="C86" s="27" t="s">
        <v>165</v>
      </c>
      <c r="D86" s="27" t="s">
        <v>166</v>
      </c>
      <c r="E86" s="27" t="s">
        <v>35</v>
      </c>
      <c r="F86" s="27" t="s">
        <v>6</v>
      </c>
      <c r="G86" s="58"/>
      <c r="H86" s="58"/>
      <c r="I86" s="58"/>
      <c r="J86" s="58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</row>
    <row r="87" spans="2:21" x14ac:dyDescent="0.35">
      <c r="B87" s="44" t="s">
        <v>126</v>
      </c>
      <c r="C87" s="85">
        <v>88.809772727272943</v>
      </c>
      <c r="D87" s="85">
        <v>54.412045454545478</v>
      </c>
      <c r="E87" s="85">
        <v>438.85659090909007</v>
      </c>
      <c r="F87" s="85">
        <v>582.07840909090851</v>
      </c>
      <c r="G87" s="111"/>
      <c r="H87" s="111"/>
      <c r="I87" s="111"/>
      <c r="J87" s="111"/>
      <c r="K87" s="111"/>
      <c r="L87" s="72"/>
      <c r="M87" s="72"/>
      <c r="N87" s="72"/>
      <c r="O87" s="72"/>
      <c r="P87" s="55"/>
      <c r="Q87" s="55"/>
      <c r="R87" s="55"/>
      <c r="S87" s="55"/>
      <c r="T87" s="55"/>
      <c r="U87" s="55"/>
    </row>
    <row r="88" spans="2:21" x14ac:dyDescent="0.35">
      <c r="B88" s="44" t="s">
        <v>127</v>
      </c>
      <c r="C88" s="85">
        <v>115.55386363636379</v>
      </c>
      <c r="D88" s="85">
        <v>112.72295454545474</v>
      </c>
      <c r="E88" s="85">
        <v>439.60340909090905</v>
      </c>
      <c r="F88" s="85">
        <v>667.88022727272755</v>
      </c>
      <c r="G88" s="111"/>
      <c r="H88" s="111"/>
      <c r="I88" s="111"/>
      <c r="J88" s="111"/>
      <c r="K88" s="111"/>
      <c r="L88" s="72"/>
      <c r="M88" s="72"/>
      <c r="N88" s="72"/>
      <c r="O88" s="72"/>
      <c r="P88" s="55"/>
      <c r="Q88" s="55"/>
      <c r="R88" s="55"/>
      <c r="S88" s="55"/>
      <c r="T88" s="55"/>
      <c r="U88" s="55"/>
    </row>
    <row r="89" spans="2:21" x14ac:dyDescent="0.35">
      <c r="B89" s="44" t="s">
        <v>128</v>
      </c>
      <c r="C89" s="85">
        <v>137.87954545454531</v>
      </c>
      <c r="D89" s="85">
        <v>340.411818181819</v>
      </c>
      <c r="E89" s="85">
        <v>946.96954545453661</v>
      </c>
      <c r="F89" s="85">
        <v>1425.2609090909009</v>
      </c>
      <c r="G89" s="111"/>
      <c r="H89" s="111"/>
      <c r="I89" s="111"/>
      <c r="J89" s="111"/>
      <c r="K89" s="111"/>
      <c r="L89" s="72"/>
      <c r="M89" s="72"/>
      <c r="N89" s="72"/>
      <c r="O89" s="72"/>
      <c r="P89" s="55"/>
      <c r="Q89" s="55"/>
      <c r="R89" s="55"/>
      <c r="S89" s="55"/>
      <c r="T89" s="55"/>
      <c r="U89" s="55"/>
    </row>
    <row r="90" spans="2:21" x14ac:dyDescent="0.35">
      <c r="B90" s="44" t="s">
        <v>129</v>
      </c>
      <c r="C90" s="85">
        <v>74.826136363636479</v>
      </c>
      <c r="D90" s="85">
        <v>86.876818181818194</v>
      </c>
      <c r="E90" s="85">
        <v>334.93840909090909</v>
      </c>
      <c r="F90" s="85">
        <v>496.64136363636374</v>
      </c>
      <c r="G90" s="111"/>
      <c r="H90" s="111"/>
      <c r="I90" s="111"/>
      <c r="J90" s="111"/>
      <c r="K90" s="111"/>
      <c r="L90" s="72"/>
      <c r="M90" s="72"/>
      <c r="N90" s="72"/>
      <c r="O90" s="72"/>
      <c r="P90" s="55"/>
      <c r="Q90" s="55"/>
      <c r="R90" s="55"/>
      <c r="S90" s="55"/>
      <c r="T90" s="55"/>
      <c r="U90" s="55"/>
    </row>
    <row r="91" spans="2:21" x14ac:dyDescent="0.35">
      <c r="B91" s="44" t="s">
        <v>130</v>
      </c>
      <c r="C91" s="85">
        <v>273.42522727272706</v>
      </c>
      <c r="D91" s="85">
        <v>325.58363636363674</v>
      </c>
      <c r="E91" s="85">
        <v>971.69863636363232</v>
      </c>
      <c r="F91" s="85">
        <v>1570.7074999999961</v>
      </c>
      <c r="G91" s="111"/>
      <c r="H91" s="111"/>
      <c r="I91" s="111"/>
      <c r="J91" s="111"/>
      <c r="K91" s="111"/>
      <c r="L91" s="72"/>
      <c r="M91" s="72"/>
      <c r="N91" s="72"/>
      <c r="O91" s="72"/>
      <c r="P91" s="55"/>
      <c r="Q91" s="55"/>
      <c r="R91" s="55"/>
      <c r="S91" s="55"/>
      <c r="T91" s="55"/>
      <c r="U91" s="55"/>
    </row>
    <row r="92" spans="2:21" x14ac:dyDescent="0.35">
      <c r="B92" s="44" t="s">
        <v>131</v>
      </c>
      <c r="C92" s="85">
        <v>339.77704545454532</v>
      </c>
      <c r="D92" s="85">
        <v>888.84318181818526</v>
      </c>
      <c r="E92" s="85">
        <v>4150.7477272727219</v>
      </c>
      <c r="F92" s="85">
        <v>5379.3679545454524</v>
      </c>
      <c r="G92" s="111"/>
      <c r="H92" s="111"/>
      <c r="I92" s="111"/>
      <c r="J92" s="111"/>
      <c r="K92" s="111"/>
      <c r="L92" s="72"/>
      <c r="M92" s="72"/>
      <c r="N92" s="72"/>
      <c r="O92" s="72"/>
      <c r="P92" s="55"/>
      <c r="Q92" s="55"/>
      <c r="R92" s="55"/>
      <c r="S92" s="55"/>
      <c r="T92" s="55"/>
      <c r="U92" s="55"/>
    </row>
    <row r="93" spans="2:21" x14ac:dyDescent="0.35">
      <c r="B93" s="44" t="s">
        <v>132</v>
      </c>
      <c r="C93" s="85">
        <v>1013.6822727272761</v>
      </c>
      <c r="D93" s="85">
        <v>6892.8211363640221</v>
      </c>
      <c r="E93" s="85">
        <v>18267.066818183412</v>
      </c>
      <c r="F93" s="85">
        <v>26173.570227274708</v>
      </c>
      <c r="G93" s="111"/>
      <c r="H93" s="111"/>
      <c r="I93" s="111"/>
      <c r="J93" s="111"/>
      <c r="K93" s="111"/>
      <c r="L93" s="72"/>
      <c r="M93" s="72"/>
      <c r="N93" s="72"/>
      <c r="O93" s="72"/>
      <c r="P93" s="55"/>
      <c r="Q93" s="55"/>
      <c r="R93" s="55"/>
      <c r="S93" s="55"/>
      <c r="T93" s="55"/>
      <c r="U93" s="55"/>
    </row>
    <row r="94" spans="2:21" x14ac:dyDescent="0.35">
      <c r="B94" s="44" t="s">
        <v>164</v>
      </c>
      <c r="C94" s="85">
        <v>156.05204545454544</v>
      </c>
      <c r="D94" s="85">
        <v>401.64090909090885</v>
      </c>
      <c r="E94" s="85">
        <v>386.11795454545336</v>
      </c>
      <c r="F94" s="85">
        <v>943.81090909090767</v>
      </c>
      <c r="G94" s="111"/>
      <c r="H94" s="111"/>
      <c r="I94" s="111"/>
      <c r="J94" s="111"/>
      <c r="K94" s="111"/>
      <c r="L94" s="72"/>
      <c r="M94" s="72"/>
      <c r="N94" s="72"/>
      <c r="O94" s="72"/>
      <c r="P94" s="55"/>
      <c r="Q94" s="55"/>
      <c r="R94" s="55"/>
      <c r="S94" s="55"/>
      <c r="T94" s="55"/>
      <c r="U94" s="55"/>
    </row>
    <row r="95" spans="2:21" x14ac:dyDescent="0.35">
      <c r="B95" s="44" t="s">
        <v>133</v>
      </c>
      <c r="C95" s="85">
        <v>332.00886363636357</v>
      </c>
      <c r="D95" s="85">
        <v>321.92113636363706</v>
      </c>
      <c r="E95" s="85">
        <v>1777.019318181784</v>
      </c>
      <c r="F95" s="85">
        <v>2430.9493181817847</v>
      </c>
      <c r="G95" s="111"/>
      <c r="H95" s="111"/>
      <c r="I95" s="111"/>
      <c r="J95" s="111"/>
      <c r="K95" s="111"/>
      <c r="L95" s="72"/>
      <c r="M95" s="72"/>
      <c r="N95" s="72"/>
      <c r="O95" s="72"/>
      <c r="P95" s="55"/>
      <c r="Q95" s="55"/>
      <c r="R95" s="55"/>
      <c r="S95" s="55"/>
      <c r="T95" s="55"/>
      <c r="U95" s="55"/>
    </row>
    <row r="96" spans="2:21" x14ac:dyDescent="0.35">
      <c r="B96" s="44" t="s">
        <v>149</v>
      </c>
      <c r="C96" s="85">
        <v>97.076363636363709</v>
      </c>
      <c r="D96" s="85">
        <v>167.05568181818168</v>
      </c>
      <c r="E96" s="85">
        <v>672.28022727273128</v>
      </c>
      <c r="F96" s="85">
        <v>936.41227272727667</v>
      </c>
      <c r="G96" s="111"/>
      <c r="H96" s="111"/>
      <c r="I96" s="111"/>
      <c r="J96" s="111"/>
      <c r="K96" s="111"/>
      <c r="L96" s="72"/>
      <c r="M96" s="72"/>
      <c r="N96" s="72"/>
      <c r="O96" s="72"/>
      <c r="P96" s="55"/>
      <c r="Q96" s="55"/>
      <c r="R96" s="55"/>
      <c r="S96" s="55"/>
      <c r="T96" s="55"/>
      <c r="U96" s="55"/>
    </row>
    <row r="97" spans="2:21" x14ac:dyDescent="0.35">
      <c r="B97" s="44" t="s">
        <v>148</v>
      </c>
      <c r="C97" s="85">
        <v>290.18931818181693</v>
      </c>
      <c r="D97" s="85">
        <v>853.70409090909482</v>
      </c>
      <c r="E97" s="85">
        <v>3911.9849999999774</v>
      </c>
      <c r="F97" s="85">
        <v>5055.8784090908894</v>
      </c>
      <c r="G97" s="111"/>
      <c r="H97" s="111"/>
      <c r="I97" s="111"/>
      <c r="J97" s="111"/>
      <c r="K97" s="111"/>
      <c r="L97" s="72"/>
      <c r="M97" s="72"/>
      <c r="N97" s="72"/>
      <c r="O97" s="72"/>
      <c r="P97" s="55"/>
      <c r="Q97" s="55"/>
      <c r="R97" s="55"/>
      <c r="S97" s="55"/>
      <c r="T97" s="55"/>
      <c r="U97" s="55"/>
    </row>
    <row r="98" spans="2:21" x14ac:dyDescent="0.35">
      <c r="B98" s="44" t="s">
        <v>138</v>
      </c>
      <c r="C98" s="85">
        <v>163.2354545454549</v>
      </c>
      <c r="D98" s="85">
        <v>349.42590909090984</v>
      </c>
      <c r="E98" s="85">
        <v>2052.8545454545433</v>
      </c>
      <c r="F98" s="85">
        <v>2565.5159090909083</v>
      </c>
      <c r="G98" s="111"/>
      <c r="H98" s="111"/>
      <c r="I98" s="111"/>
      <c r="J98" s="111"/>
      <c r="K98" s="111"/>
      <c r="L98" s="72"/>
      <c r="M98" s="72"/>
      <c r="N98" s="72"/>
      <c r="O98" s="72"/>
      <c r="P98" s="55"/>
      <c r="Q98" s="55"/>
      <c r="R98" s="55"/>
      <c r="S98" s="55"/>
      <c r="T98" s="55"/>
      <c r="U98" s="55"/>
    </row>
    <row r="99" spans="2:21" x14ac:dyDescent="0.35">
      <c r="B99" s="44" t="s">
        <v>134</v>
      </c>
      <c r="C99" s="85">
        <v>104.60113636363641</v>
      </c>
      <c r="D99" s="85">
        <v>85.621136363636452</v>
      </c>
      <c r="E99" s="85">
        <v>968.34772727272548</v>
      </c>
      <c r="F99" s="85">
        <v>1158.5699999999983</v>
      </c>
      <c r="G99" s="111"/>
      <c r="H99" s="111"/>
      <c r="I99" s="111"/>
      <c r="J99" s="111"/>
      <c r="K99" s="111"/>
      <c r="L99" s="72"/>
      <c r="M99" s="72"/>
      <c r="N99" s="72"/>
      <c r="O99" s="72"/>
      <c r="P99" s="55"/>
      <c r="Q99" s="55"/>
      <c r="R99" s="55"/>
      <c r="S99" s="55"/>
      <c r="T99" s="55"/>
      <c r="U99" s="55"/>
    </row>
    <row r="100" spans="2:21" x14ac:dyDescent="0.35">
      <c r="B100" s="44" t="s">
        <v>135</v>
      </c>
      <c r="C100" s="85">
        <v>181.00704545454536</v>
      </c>
      <c r="D100" s="85">
        <v>429.93795454545619</v>
      </c>
      <c r="E100" s="85">
        <v>1135.9561363636326</v>
      </c>
      <c r="F100" s="85">
        <v>1746.9011363636341</v>
      </c>
      <c r="G100" s="111"/>
      <c r="H100" s="111"/>
      <c r="I100" s="111"/>
      <c r="J100" s="111"/>
      <c r="K100" s="111"/>
      <c r="L100" s="72"/>
      <c r="M100" s="72"/>
      <c r="N100" s="72"/>
      <c r="O100" s="72"/>
      <c r="P100" s="55"/>
      <c r="Q100" s="55"/>
      <c r="R100" s="55"/>
      <c r="S100" s="55"/>
      <c r="T100" s="55"/>
      <c r="U100" s="55"/>
    </row>
    <row r="101" spans="2:21" x14ac:dyDescent="0.35">
      <c r="B101" s="44" t="s">
        <v>136</v>
      </c>
      <c r="C101" s="85">
        <v>29.447272727272701</v>
      </c>
      <c r="D101" s="85">
        <v>15.394772727272725</v>
      </c>
      <c r="E101" s="85">
        <v>67.381818181818161</v>
      </c>
      <c r="F101" s="85">
        <v>112.22386363636359</v>
      </c>
      <c r="G101" s="111"/>
      <c r="H101" s="111"/>
      <c r="I101" s="111"/>
      <c r="J101" s="111"/>
      <c r="K101" s="111"/>
      <c r="L101" s="72"/>
      <c r="M101" s="72"/>
      <c r="N101" s="72"/>
      <c r="O101" s="72"/>
      <c r="P101" s="55"/>
      <c r="Q101" s="55"/>
      <c r="R101" s="55"/>
      <c r="S101" s="55"/>
      <c r="T101" s="55"/>
      <c r="U101" s="55"/>
    </row>
    <row r="102" spans="2:21" x14ac:dyDescent="0.35">
      <c r="B102" s="44" t="s">
        <v>137</v>
      </c>
      <c r="C102" s="85">
        <v>66.861590909090935</v>
      </c>
      <c r="D102" s="85">
        <v>36.028181818181807</v>
      </c>
      <c r="E102" s="85">
        <v>313.82863636363624</v>
      </c>
      <c r="F102" s="85">
        <v>416.71840909090895</v>
      </c>
      <c r="G102" s="111"/>
      <c r="H102" s="111"/>
      <c r="I102" s="111"/>
      <c r="J102" s="111"/>
      <c r="K102" s="111"/>
      <c r="L102" s="72"/>
      <c r="M102" s="72"/>
      <c r="N102" s="72"/>
      <c r="O102" s="72"/>
      <c r="P102" s="55"/>
      <c r="Q102" s="55"/>
      <c r="R102" s="55"/>
      <c r="S102" s="55"/>
      <c r="T102" s="55"/>
      <c r="U102" s="55"/>
    </row>
    <row r="103" spans="2:21" x14ac:dyDescent="0.35">
      <c r="B103" s="60" t="s">
        <v>18</v>
      </c>
      <c r="C103" s="61">
        <v>3464.4329545454566</v>
      </c>
      <c r="D103" s="61">
        <v>11362.40136363676</v>
      </c>
      <c r="E103" s="61">
        <v>36835.652500001517</v>
      </c>
      <c r="F103" s="61">
        <v>51662.486818183716</v>
      </c>
      <c r="G103" s="111"/>
      <c r="H103" s="86"/>
      <c r="I103" s="86"/>
      <c r="J103" s="86"/>
      <c r="K103" s="86"/>
      <c r="L103" s="72"/>
      <c r="M103" s="72"/>
      <c r="N103" s="72"/>
      <c r="O103" s="72"/>
      <c r="P103" s="55"/>
      <c r="Q103" s="55"/>
      <c r="R103" s="55"/>
      <c r="S103" s="55"/>
      <c r="T103" s="55"/>
      <c r="U103" s="55"/>
    </row>
    <row r="104" spans="2:21" x14ac:dyDescent="0.35">
      <c r="B104" s="170" t="s">
        <v>348</v>
      </c>
      <c r="C104" s="55"/>
      <c r="D104" s="55"/>
      <c r="E104" s="55"/>
      <c r="F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</row>
    <row r="105" spans="2:21" x14ac:dyDescent="0.35">
      <c r="B105" s="65"/>
      <c r="C105" s="55"/>
      <c r="D105" s="55"/>
      <c r="E105" s="55"/>
      <c r="F105" s="55"/>
      <c r="G105" s="55"/>
      <c r="H105" s="55"/>
      <c r="I105" s="55"/>
      <c r="J105" s="55"/>
      <c r="K105" s="55"/>
      <c r="L105" s="58"/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2:21" ht="15.5" x14ac:dyDescent="0.35">
      <c r="B106" s="59" t="s">
        <v>329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</row>
    <row r="107" spans="2:21" x14ac:dyDescent="0.35">
      <c r="B107" s="31" t="s">
        <v>110</v>
      </c>
      <c r="C107" s="27" t="s">
        <v>171</v>
      </c>
      <c r="D107" s="27" t="s">
        <v>172</v>
      </c>
      <c r="E107" s="27" t="s">
        <v>6</v>
      </c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</row>
    <row r="108" spans="2:21" x14ac:dyDescent="0.35">
      <c r="B108" s="44" t="s">
        <v>126</v>
      </c>
      <c r="C108" s="85">
        <v>391.62795454545335</v>
      </c>
      <c r="D108" s="85">
        <v>47.228636363636397</v>
      </c>
      <c r="E108" s="85">
        <v>438.85659090908973</v>
      </c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</row>
    <row r="109" spans="2:21" x14ac:dyDescent="0.35">
      <c r="B109" s="44" t="s">
        <v>127</v>
      </c>
      <c r="C109" s="85">
        <v>349.67613636363626</v>
      </c>
      <c r="D109" s="85">
        <v>89.927272727272836</v>
      </c>
      <c r="E109" s="85">
        <v>439.60340909090911</v>
      </c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</row>
    <row r="110" spans="2:21" x14ac:dyDescent="0.35">
      <c r="B110" s="44" t="s">
        <v>128</v>
      </c>
      <c r="C110" s="85">
        <v>811.82568181818272</v>
      </c>
      <c r="D110" s="85">
        <v>135.14386363636365</v>
      </c>
      <c r="E110" s="85">
        <v>946.96954545454639</v>
      </c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</row>
    <row r="111" spans="2:21" x14ac:dyDescent="0.35">
      <c r="B111" s="44" t="s">
        <v>129</v>
      </c>
      <c r="C111" s="85">
        <v>334</v>
      </c>
      <c r="D111" s="85">
        <v>0.93840909090909097</v>
      </c>
      <c r="E111" s="85">
        <v>334.93840909090909</v>
      </c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</row>
    <row r="112" spans="2:21" x14ac:dyDescent="0.35">
      <c r="B112" s="44" t="s">
        <v>130</v>
      </c>
      <c r="C112" s="85">
        <v>576.15181818181895</v>
      </c>
      <c r="D112" s="85">
        <v>395.54681818181825</v>
      </c>
      <c r="E112" s="85">
        <v>971.69863636363721</v>
      </c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</row>
    <row r="113" spans="2:21" x14ac:dyDescent="0.35">
      <c r="B113" s="44" t="s">
        <v>131</v>
      </c>
      <c r="C113" s="85">
        <v>2594.8611363636592</v>
      </c>
      <c r="D113" s="85">
        <v>1555.88659090907</v>
      </c>
      <c r="E113" s="85">
        <v>4150.7477272727292</v>
      </c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2:21" x14ac:dyDescent="0.35">
      <c r="B114" s="44" t="s">
        <v>132</v>
      </c>
      <c r="C114" s="85">
        <v>9026.1602272725904</v>
      </c>
      <c r="D114" s="85">
        <v>9240.9065909092951</v>
      </c>
      <c r="E114" s="85">
        <v>18267.066818181884</v>
      </c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</row>
    <row r="115" spans="2:21" x14ac:dyDescent="0.35">
      <c r="B115" s="44" t="s">
        <v>164</v>
      </c>
      <c r="C115" s="85">
        <v>356.39113636363533</v>
      </c>
      <c r="D115" s="85">
        <v>29.726818181818185</v>
      </c>
      <c r="E115" s="85">
        <v>386.11795454545353</v>
      </c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</row>
    <row r="116" spans="2:21" x14ac:dyDescent="0.35">
      <c r="B116" s="44" t="s">
        <v>133</v>
      </c>
      <c r="C116" s="85">
        <v>1309.5868181817955</v>
      </c>
      <c r="D116" s="85">
        <v>467.43249999999949</v>
      </c>
      <c r="E116" s="85">
        <v>1777.0193181817949</v>
      </c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</row>
    <row r="117" spans="2:21" x14ac:dyDescent="0.35">
      <c r="B117" s="44" t="s">
        <v>149</v>
      </c>
      <c r="C117" s="85">
        <v>401.09090909090878</v>
      </c>
      <c r="D117" s="85">
        <v>271.1893181818192</v>
      </c>
      <c r="E117" s="85">
        <v>672.28022727272798</v>
      </c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</row>
    <row r="118" spans="2:21" x14ac:dyDescent="0.35">
      <c r="B118" s="44" t="s">
        <v>144</v>
      </c>
      <c r="C118" s="85">
        <v>2336.8409090908945</v>
      </c>
      <c r="D118" s="85">
        <v>1575.1440909090745</v>
      </c>
      <c r="E118" s="85">
        <v>3911.9849999999687</v>
      </c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</row>
    <row r="119" spans="2:21" x14ac:dyDescent="0.35">
      <c r="B119" s="44" t="s">
        <v>138</v>
      </c>
      <c r="C119" s="85">
        <v>1387.9809090909009</v>
      </c>
      <c r="D119" s="85">
        <v>664.87363636363273</v>
      </c>
      <c r="E119" s="85">
        <v>2052.8545454545338</v>
      </c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</row>
    <row r="120" spans="2:21" x14ac:dyDescent="0.35">
      <c r="B120" s="44" t="s">
        <v>134</v>
      </c>
      <c r="C120" s="85">
        <v>655.30681818181813</v>
      </c>
      <c r="D120" s="85">
        <v>313.04090909090917</v>
      </c>
      <c r="E120" s="85">
        <v>968.3477272727273</v>
      </c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</row>
    <row r="121" spans="2:21" x14ac:dyDescent="0.35">
      <c r="B121" s="44" t="s">
        <v>135</v>
      </c>
      <c r="C121" s="85">
        <v>651.49818181818159</v>
      </c>
      <c r="D121" s="85">
        <v>484.45795454545544</v>
      </c>
      <c r="E121" s="85">
        <v>1135.9561363636371</v>
      </c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2:21" x14ac:dyDescent="0.35">
      <c r="B122" s="44" t="s">
        <v>136</v>
      </c>
      <c r="C122" s="85">
        <v>67.381818181818161</v>
      </c>
      <c r="D122" s="85">
        <v>0</v>
      </c>
      <c r="E122" s="85">
        <v>67.381818181818161</v>
      </c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</row>
    <row r="123" spans="2:21" x14ac:dyDescent="0.35">
      <c r="B123" s="44" t="s">
        <v>137</v>
      </c>
      <c r="C123" s="85">
        <v>313.7415909090908</v>
      </c>
      <c r="D123" s="85">
        <v>8.7045454545454537E-2</v>
      </c>
      <c r="E123" s="85">
        <v>313.82863636363624</v>
      </c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</row>
    <row r="124" spans="2:21" x14ac:dyDescent="0.35">
      <c r="B124" s="60" t="s">
        <v>18</v>
      </c>
      <c r="C124" s="61">
        <v>21564.122045454384</v>
      </c>
      <c r="D124" s="61">
        <v>15271.53045454562</v>
      </c>
      <c r="E124" s="61">
        <v>36835.652500000004</v>
      </c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</row>
    <row r="125" spans="2:21" x14ac:dyDescent="0.35">
      <c r="B125" s="6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</row>
    <row r="126" spans="2:21" x14ac:dyDescent="0.35">
      <c r="B126" s="6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</row>
    <row r="127" spans="2:21" ht="15.5" x14ac:dyDescent="0.35">
      <c r="B127" s="59" t="s">
        <v>330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</row>
    <row r="128" spans="2:21" x14ac:dyDescent="0.35">
      <c r="B128" s="31" t="s">
        <v>112</v>
      </c>
      <c r="C128" s="27" t="s">
        <v>165</v>
      </c>
      <c r="D128" s="27" t="s">
        <v>166</v>
      </c>
      <c r="E128" s="27" t="s">
        <v>35</v>
      </c>
      <c r="F128" s="27" t="s">
        <v>6</v>
      </c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</row>
    <row r="129" spans="2:21" x14ac:dyDescent="0.35">
      <c r="B129" s="44" t="s">
        <v>19</v>
      </c>
      <c r="C129" s="85">
        <v>3379.7027272726664</v>
      </c>
      <c r="D129" s="85">
        <v>10896.638863635577</v>
      </c>
      <c r="E129" s="85">
        <v>33835.280227272655</v>
      </c>
      <c r="F129" s="85">
        <v>48111.621818180894</v>
      </c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</row>
    <row r="130" spans="2:21" x14ac:dyDescent="0.35">
      <c r="B130" s="44" t="s">
        <v>20</v>
      </c>
      <c r="C130" s="85">
        <v>73.725000000000051</v>
      </c>
      <c r="D130" s="85">
        <v>430.74340909090984</v>
      </c>
      <c r="E130" s="85">
        <v>2647.3363636363742</v>
      </c>
      <c r="F130" s="85">
        <v>3151.8047727272842</v>
      </c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</row>
    <row r="131" spans="2:21" x14ac:dyDescent="0.35">
      <c r="B131" s="44" t="s">
        <v>346</v>
      </c>
      <c r="C131" s="85">
        <v>11.005227272727273</v>
      </c>
      <c r="D131" s="85">
        <v>35.019090909090906</v>
      </c>
      <c r="E131" s="85">
        <v>353.03590909090866</v>
      </c>
      <c r="F131" s="85">
        <v>399.06022727272682</v>
      </c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</row>
    <row r="132" spans="2:21" x14ac:dyDescent="0.35">
      <c r="B132" s="60" t="s">
        <v>18</v>
      </c>
      <c r="C132" s="61">
        <v>3464.4329545453934</v>
      </c>
      <c r="D132" s="61">
        <v>11362.401363635578</v>
      </c>
      <c r="E132" s="61">
        <v>36835.652499999938</v>
      </c>
      <c r="F132" s="61">
        <v>51662.486818180907</v>
      </c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</row>
    <row r="133" spans="2:21" x14ac:dyDescent="0.35">
      <c r="B133" s="6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</row>
    <row r="134" spans="2:21" x14ac:dyDescent="0.35">
      <c r="B134" s="6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</row>
    <row r="135" spans="2:21" ht="15.5" x14ac:dyDescent="0.35">
      <c r="B135" s="59" t="s">
        <v>331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</row>
    <row r="136" spans="2:21" x14ac:dyDescent="0.35">
      <c r="B136" s="31" t="s">
        <v>112</v>
      </c>
      <c r="C136" s="27" t="s">
        <v>171</v>
      </c>
      <c r="D136" s="27" t="s">
        <v>172</v>
      </c>
      <c r="E136" s="27" t="s">
        <v>6</v>
      </c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</row>
    <row r="137" spans="2:21" x14ac:dyDescent="0.35">
      <c r="B137" s="44" t="s">
        <v>19</v>
      </c>
      <c r="C137" s="85">
        <v>19598.392727272258</v>
      </c>
      <c r="D137" s="85">
        <v>14236.887499999812</v>
      </c>
      <c r="E137" s="85">
        <v>33835.280227272073</v>
      </c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</row>
    <row r="138" spans="2:21" x14ac:dyDescent="0.35">
      <c r="B138" s="44" t="s">
        <v>20</v>
      </c>
      <c r="C138" s="85">
        <v>1722.9704545454497</v>
      </c>
      <c r="D138" s="85">
        <v>924.36590909090808</v>
      </c>
      <c r="E138" s="85">
        <v>2647.3363636363579</v>
      </c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</row>
    <row r="139" spans="2:21" x14ac:dyDescent="0.35">
      <c r="B139" s="44" t="s">
        <v>346</v>
      </c>
      <c r="C139" s="85">
        <v>242.75886363636371</v>
      </c>
      <c r="D139" s="85">
        <v>110.2770454545455</v>
      </c>
      <c r="E139" s="85">
        <v>353.03590909090923</v>
      </c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</row>
    <row r="140" spans="2:21" x14ac:dyDescent="0.35">
      <c r="B140" s="60" t="s">
        <v>18</v>
      </c>
      <c r="C140" s="61">
        <v>21564.122045454074</v>
      </c>
      <c r="D140" s="61">
        <v>15271.530454545265</v>
      </c>
      <c r="E140" s="61">
        <v>36835.652499999342</v>
      </c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</row>
    <row r="141" spans="2:21" x14ac:dyDescent="0.35">
      <c r="B141" s="6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2:21" x14ac:dyDescent="0.35">
      <c r="B142" s="6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</row>
    <row r="143" spans="2:21" ht="15.5" x14ac:dyDescent="0.35">
      <c r="B143" s="117" t="s">
        <v>332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</row>
    <row r="144" spans="2:21" x14ac:dyDescent="0.35">
      <c r="B144" s="31" t="s">
        <v>110</v>
      </c>
      <c r="C144" s="27" t="s">
        <v>165</v>
      </c>
      <c r="D144" s="27" t="s">
        <v>166</v>
      </c>
      <c r="E144" s="27" t="s">
        <v>35</v>
      </c>
      <c r="F144" s="27" t="s">
        <v>6</v>
      </c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</row>
    <row r="145" spans="2:21" x14ac:dyDescent="0.35">
      <c r="B145" s="44" t="s">
        <v>126</v>
      </c>
      <c r="C145" s="85">
        <v>54.138186061628019</v>
      </c>
      <c r="D145" s="85">
        <v>37.050619640537462</v>
      </c>
      <c r="E145" s="85">
        <v>24.447621893463896</v>
      </c>
      <c r="F145" s="85">
        <v>30.155731128069704</v>
      </c>
      <c r="G145" s="9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2:21" x14ac:dyDescent="0.35">
      <c r="B146" s="44" t="s">
        <v>127</v>
      </c>
      <c r="C146" s="85">
        <v>43.40832787542994</v>
      </c>
      <c r="D146" s="85">
        <v>43.602476707777036</v>
      </c>
      <c r="E146" s="85">
        <v>23.505277225598487</v>
      </c>
      <c r="F146" s="85">
        <v>30.340769456145669</v>
      </c>
      <c r="G146" s="9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</row>
    <row r="147" spans="2:21" x14ac:dyDescent="0.35">
      <c r="B147" s="44" t="s">
        <v>128</v>
      </c>
      <c r="C147" s="85">
        <v>45.351179389124283</v>
      </c>
      <c r="D147" s="85">
        <v>38.735435421801839</v>
      </c>
      <c r="E147" s="85">
        <v>19.728195156511408</v>
      </c>
      <c r="F147" s="85">
        <v>26.746681787768519</v>
      </c>
      <c r="G147" s="9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</row>
    <row r="148" spans="2:21" x14ac:dyDescent="0.35">
      <c r="B148" s="44" t="s">
        <v>129</v>
      </c>
      <c r="C148" s="85">
        <v>33.517700123012389</v>
      </c>
      <c r="D148" s="85">
        <v>25.772122493185226</v>
      </c>
      <c r="E148" s="85">
        <v>24.362688119728933</v>
      </c>
      <c r="F148" s="85">
        <v>25.988572328120433</v>
      </c>
      <c r="G148" s="9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</row>
    <row r="149" spans="2:21" x14ac:dyDescent="0.35">
      <c r="B149" s="44" t="s">
        <v>130</v>
      </c>
      <c r="C149" s="85">
        <v>41.466546862155298</v>
      </c>
      <c r="D149" s="85">
        <v>38.865589626460967</v>
      </c>
      <c r="E149" s="85">
        <v>24.200919009214051</v>
      </c>
      <c r="F149" s="85">
        <v>30.246242537200668</v>
      </c>
      <c r="G149" s="9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</row>
    <row r="150" spans="2:21" x14ac:dyDescent="0.35">
      <c r="B150" s="44" t="s">
        <v>131</v>
      </c>
      <c r="C150" s="85">
        <v>45.759418442173661</v>
      </c>
      <c r="D150" s="85">
        <v>34.341265843499208</v>
      </c>
      <c r="E150" s="85">
        <v>21.579485404875054</v>
      </c>
      <c r="F150" s="85">
        <v>25.215415852969219</v>
      </c>
      <c r="G150" s="9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</row>
    <row r="151" spans="2:21" x14ac:dyDescent="0.35">
      <c r="B151" s="44" t="s">
        <v>132</v>
      </c>
      <c r="C151" s="85">
        <v>43.807612300967392</v>
      </c>
      <c r="D151" s="85">
        <v>41.062141959090646</v>
      </c>
      <c r="E151" s="85">
        <v>24.500101984326491</v>
      </c>
      <c r="F151" s="85">
        <v>29.609487481857172</v>
      </c>
      <c r="G151" s="9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</row>
    <row r="152" spans="2:21" x14ac:dyDescent="0.35">
      <c r="B152" s="44" t="s">
        <v>164</v>
      </c>
      <c r="C152" s="85">
        <v>42.569131219333883</v>
      </c>
      <c r="D152" s="85">
        <v>36.883693031993772</v>
      </c>
      <c r="E152" s="85">
        <v>25.41192369971737</v>
      </c>
      <c r="F152" s="85">
        <v>33.130577003097741</v>
      </c>
      <c r="G152" s="9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</row>
    <row r="153" spans="2:21" x14ac:dyDescent="0.35">
      <c r="B153" s="44" t="s">
        <v>133</v>
      </c>
      <c r="C153" s="85">
        <v>47.839084252268741</v>
      </c>
      <c r="D153" s="85">
        <v>32.079285369863953</v>
      </c>
      <c r="E153" s="85">
        <v>20.841079002952867</v>
      </c>
      <c r="F153" s="85">
        <v>26.016585178050423</v>
      </c>
      <c r="G153" s="9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</row>
    <row r="154" spans="2:21" x14ac:dyDescent="0.35">
      <c r="B154" s="44" t="s">
        <v>149</v>
      </c>
      <c r="C154" s="85">
        <v>41.132566676655649</v>
      </c>
      <c r="D154" s="85">
        <v>40.291954914325004</v>
      </c>
      <c r="E154" s="85">
        <v>19.164627304698651</v>
      </c>
      <c r="F154" s="85">
        <v>25.211117674955613</v>
      </c>
      <c r="G154" s="9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</row>
    <row r="155" spans="2:21" x14ac:dyDescent="0.35">
      <c r="B155" s="44" t="s">
        <v>148</v>
      </c>
      <c r="C155" s="85">
        <v>42.830659921853709</v>
      </c>
      <c r="D155" s="85">
        <v>37.507141339691195</v>
      </c>
      <c r="E155" s="85">
        <v>22.642980481776007</v>
      </c>
      <c r="F155" s="85">
        <v>26.311550483651782</v>
      </c>
      <c r="G155" s="9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2:21" x14ac:dyDescent="0.35">
      <c r="B156" s="44" t="s">
        <v>138</v>
      </c>
      <c r="C156" s="85">
        <v>49.566437772542621</v>
      </c>
      <c r="D156" s="85">
        <v>35.360858134836676</v>
      </c>
      <c r="E156" s="85">
        <v>24.874631333752582</v>
      </c>
      <c r="F156" s="85">
        <v>27.873925765418448</v>
      </c>
      <c r="G156" s="9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x14ac:dyDescent="0.35">
      <c r="B157" s="44" t="s">
        <v>134</v>
      </c>
      <c r="C157" s="85">
        <v>46.54825147475799</v>
      </c>
      <c r="D157" s="85">
        <v>45.677973525016341</v>
      </c>
      <c r="E157" s="85">
        <v>21.209323284977028</v>
      </c>
      <c r="F157" s="85">
        <v>25.305333298808048</v>
      </c>
      <c r="G157" s="9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</row>
    <row r="158" spans="2:21" x14ac:dyDescent="0.35">
      <c r="B158" s="44" t="s">
        <v>135</v>
      </c>
      <c r="C158" s="85">
        <v>40.164182458995214</v>
      </c>
      <c r="D158" s="85">
        <v>31.960425579377873</v>
      </c>
      <c r="E158" s="85">
        <v>22.060710970954258</v>
      </c>
      <c r="F158" s="85">
        <v>26.372986450682507</v>
      </c>
      <c r="G158" s="9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2:21" x14ac:dyDescent="0.35">
      <c r="B159" s="44" t="s">
        <v>136</v>
      </c>
      <c r="C159" s="85">
        <v>50.021610274141807</v>
      </c>
      <c r="D159" s="85">
        <v>19.552091176166648</v>
      </c>
      <c r="E159" s="85">
        <v>15.211818672423103</v>
      </c>
      <c r="F159" s="85">
        <v>24.941219356602581</v>
      </c>
      <c r="G159" s="9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</row>
    <row r="160" spans="2:21" x14ac:dyDescent="0.35">
      <c r="B160" s="44" t="s">
        <v>137</v>
      </c>
      <c r="C160" s="85">
        <v>30.1518401310713</v>
      </c>
      <c r="D160" s="85">
        <v>35.666523680956836</v>
      </c>
      <c r="E160" s="85">
        <v>14.361340801218969</v>
      </c>
      <c r="F160" s="85">
        <v>18.736873221016378</v>
      </c>
      <c r="G160" s="9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</row>
    <row r="161" spans="2:21" x14ac:dyDescent="0.35">
      <c r="B161" s="60" t="s">
        <v>18</v>
      </c>
      <c r="C161" s="61">
        <v>44.031736795441702</v>
      </c>
      <c r="D161" s="61">
        <v>39.080999323005059</v>
      </c>
      <c r="E161" s="61">
        <v>23.320884569642541</v>
      </c>
      <c r="F161" s="61">
        <v>28.175937506122079</v>
      </c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</row>
    <row r="162" spans="2:21" x14ac:dyDescent="0.35">
      <c r="B162" s="65"/>
      <c r="C162" s="55"/>
      <c r="D162" s="55"/>
      <c r="E162" s="55"/>
      <c r="F162" s="55"/>
      <c r="G162" s="55"/>
      <c r="H162" s="112"/>
      <c r="I162" s="112"/>
      <c r="J162" s="96"/>
      <c r="K162" s="96"/>
      <c r="L162" s="96"/>
      <c r="M162" s="58"/>
      <c r="N162" s="58"/>
      <c r="O162" s="55"/>
      <c r="P162" s="55"/>
      <c r="Q162" s="55"/>
      <c r="R162" s="55"/>
      <c r="S162" s="55"/>
      <c r="T162" s="55"/>
      <c r="U162" s="55"/>
    </row>
    <row r="163" spans="2:21" x14ac:dyDescent="0.35">
      <c r="B163" s="6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</row>
    <row r="164" spans="2:21" ht="15.5" x14ac:dyDescent="0.35">
      <c r="B164" s="59" t="s">
        <v>333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</row>
    <row r="165" spans="2:21" x14ac:dyDescent="0.35">
      <c r="B165" s="31" t="s">
        <v>110</v>
      </c>
      <c r="C165" s="27" t="s">
        <v>171</v>
      </c>
      <c r="D165" s="27" t="s">
        <v>172</v>
      </c>
      <c r="E165" s="27" t="s">
        <v>6</v>
      </c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</row>
    <row r="166" spans="2:21" x14ac:dyDescent="0.35">
      <c r="B166" s="44" t="s">
        <v>126</v>
      </c>
      <c r="C166" s="85">
        <v>24.965020720616756</v>
      </c>
      <c r="D166" s="85">
        <v>20.157262061730638</v>
      </c>
      <c r="E166" s="85">
        <v>24.447621893463918</v>
      </c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</row>
    <row r="167" spans="2:21" x14ac:dyDescent="0.35">
      <c r="B167" s="44" t="s">
        <v>127</v>
      </c>
      <c r="C167" s="85">
        <v>23.87351932794957</v>
      </c>
      <c r="D167" s="85">
        <v>22.073392640517564</v>
      </c>
      <c r="E167" s="85">
        <v>23.505277225598483</v>
      </c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</row>
    <row r="168" spans="2:21" x14ac:dyDescent="0.35">
      <c r="B168" s="44" t="s">
        <v>128</v>
      </c>
      <c r="C168" s="85">
        <v>18.50150880464988</v>
      </c>
      <c r="D168" s="85">
        <v>27.097049776921224</v>
      </c>
      <c r="E168" s="85">
        <v>19.728195156511205</v>
      </c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</row>
    <row r="169" spans="2:21" x14ac:dyDescent="0.35">
      <c r="B169" s="44" t="s">
        <v>129</v>
      </c>
      <c r="C169" s="85">
        <v>24.383233532934131</v>
      </c>
      <c r="D169" s="85">
        <v>17.050133204165657</v>
      </c>
      <c r="E169" s="85">
        <v>24.362688119728933</v>
      </c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</row>
    <row r="170" spans="2:21" x14ac:dyDescent="0.35">
      <c r="B170" s="44" t="s">
        <v>130</v>
      </c>
      <c r="C170" s="85">
        <v>21.728647910036308</v>
      </c>
      <c r="D170" s="85">
        <v>27.802018609450894</v>
      </c>
      <c r="E170" s="85">
        <v>24.20091900921393</v>
      </c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</row>
    <row r="171" spans="2:21" x14ac:dyDescent="0.35">
      <c r="B171" s="44" t="s">
        <v>131</v>
      </c>
      <c r="C171" s="85">
        <v>21.07434545674128</v>
      </c>
      <c r="D171" s="85">
        <v>22.421942707030389</v>
      </c>
      <c r="E171" s="85">
        <v>21.579485404875015</v>
      </c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</row>
    <row r="172" spans="2:21" x14ac:dyDescent="0.35">
      <c r="B172" s="44" t="s">
        <v>132</v>
      </c>
      <c r="C172" s="85">
        <v>23.332956062939129</v>
      </c>
      <c r="D172" s="85">
        <v>25.640124988719919</v>
      </c>
      <c r="E172" s="85">
        <v>24.500101984328541</v>
      </c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</row>
    <row r="173" spans="2:21" x14ac:dyDescent="0.35">
      <c r="B173" s="44" t="s">
        <v>164</v>
      </c>
      <c r="C173" s="85">
        <v>25.721739585146885</v>
      </c>
      <c r="D173" s="85">
        <v>21.697579473692254</v>
      </c>
      <c r="E173" s="85">
        <v>25.411923699717359</v>
      </c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</row>
    <row r="174" spans="2:21" x14ac:dyDescent="0.35">
      <c r="B174" s="44" t="s">
        <v>133</v>
      </c>
      <c r="C174" s="85">
        <v>19.76730342776434</v>
      </c>
      <c r="D174" s="85">
        <v>23.849432805806213</v>
      </c>
      <c r="E174" s="85">
        <v>20.841079002952739</v>
      </c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</row>
    <row r="175" spans="2:21" x14ac:dyDescent="0.35">
      <c r="B175" s="44" t="s">
        <v>149</v>
      </c>
      <c r="C175" s="85">
        <v>21.62352674524027</v>
      </c>
      <c r="D175" s="85">
        <v>15.52789773665322</v>
      </c>
      <c r="E175" s="85">
        <v>19.164627304698744</v>
      </c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</row>
    <row r="176" spans="2:21" x14ac:dyDescent="0.35">
      <c r="B176" s="44" t="s">
        <v>144</v>
      </c>
      <c r="C176" s="85">
        <v>21.415236187160346</v>
      </c>
      <c r="D176" s="85">
        <v>24.464428506829499</v>
      </c>
      <c r="E176" s="85">
        <v>22.642980481776057</v>
      </c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</row>
    <row r="177" spans="2:21" x14ac:dyDescent="0.35">
      <c r="B177" s="44" t="s">
        <v>138</v>
      </c>
      <c r="C177" s="85">
        <v>18.838875829442355</v>
      </c>
      <c r="D177" s="85">
        <v>37.474790151512252</v>
      </c>
      <c r="E177" s="85">
        <v>24.874631333752699</v>
      </c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</row>
    <row r="178" spans="2:21" x14ac:dyDescent="0.35">
      <c r="B178" s="44" t="s">
        <v>134</v>
      </c>
      <c r="C178" s="85">
        <v>21.632614840376647</v>
      </c>
      <c r="D178" s="85">
        <v>20.323222349678371</v>
      </c>
      <c r="E178" s="85">
        <v>21.209323284976985</v>
      </c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</row>
    <row r="179" spans="2:21" x14ac:dyDescent="0.35">
      <c r="B179" s="44" t="s">
        <v>135</v>
      </c>
      <c r="C179" s="85">
        <v>23.05762382648107</v>
      </c>
      <c r="D179" s="85">
        <v>20.720064364343429</v>
      </c>
      <c r="E179" s="85">
        <v>22.060710970954169</v>
      </c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</row>
    <row r="180" spans="2:21" x14ac:dyDescent="0.35">
      <c r="B180" s="44" t="s">
        <v>136</v>
      </c>
      <c r="C180" s="85">
        <v>15.182137075013497</v>
      </c>
      <c r="D180" s="93" t="s">
        <v>150</v>
      </c>
      <c r="E180" s="85">
        <v>15.211818672423103</v>
      </c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</row>
    <row r="181" spans="2:21" x14ac:dyDescent="0.35">
      <c r="B181" s="44" t="s">
        <v>137</v>
      </c>
      <c r="C181" s="85">
        <v>14.343013901857571</v>
      </c>
      <c r="D181" s="85">
        <v>80.417754569190606</v>
      </c>
      <c r="E181" s="85">
        <v>14.361340801218969</v>
      </c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</row>
    <row r="182" spans="2:21" x14ac:dyDescent="0.35">
      <c r="B182" s="60" t="s">
        <v>18</v>
      </c>
      <c r="C182" s="61">
        <v>21.96889810776517</v>
      </c>
      <c r="D182" s="61">
        <v>25.229953287708256</v>
      </c>
      <c r="E182" s="61">
        <v>23.320884569643496</v>
      </c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</row>
    <row r="183" spans="2:21" x14ac:dyDescent="0.35">
      <c r="B183" s="6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</row>
    <row r="184" spans="2:21" x14ac:dyDescent="0.35">
      <c r="B184" s="37" t="s">
        <v>107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</row>
    <row r="185" spans="2:21" x14ac:dyDescent="0.35">
      <c r="B185" s="74" t="s">
        <v>98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</row>
    <row r="186" spans="2:21" x14ac:dyDescent="0.35">
      <c r="B186" s="84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</row>
    <row r="187" spans="2:21" x14ac:dyDescent="0.35"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2:21" x14ac:dyDescent="0.35">
      <c r="B188" s="6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</row>
    <row r="189" spans="2:21" x14ac:dyDescent="0.35">
      <c r="B189" s="6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</row>
    <row r="190" spans="2:21" x14ac:dyDescent="0.35">
      <c r="B190" s="6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</row>
    <row r="191" spans="2:21" x14ac:dyDescent="0.35">
      <c r="B191" s="6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</row>
    <row r="192" spans="2:21" x14ac:dyDescent="0.35">
      <c r="B192" s="6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</row>
    <row r="193" spans="2:21" x14ac:dyDescent="0.35">
      <c r="B193" s="6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</row>
    <row r="194" spans="2:21" x14ac:dyDescent="0.35">
      <c r="B194" s="6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</row>
    <row r="195" spans="2:21" x14ac:dyDescent="0.35">
      <c r="B195" s="6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</row>
    <row r="196" spans="2:21" x14ac:dyDescent="0.35">
      <c r="B196" s="6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</row>
    <row r="197" spans="2:21" x14ac:dyDescent="0.35">
      <c r="B197" s="6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</row>
    <row r="198" spans="2:21" x14ac:dyDescent="0.35">
      <c r="B198" s="6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</row>
    <row r="199" spans="2:21" x14ac:dyDescent="0.35">
      <c r="B199" s="6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</row>
    <row r="200" spans="2:21" x14ac:dyDescent="0.35">
      <c r="B200" s="6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</row>
    <row r="201" spans="2:21" x14ac:dyDescent="0.35">
      <c r="B201" s="6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</row>
    <row r="202" spans="2:21" x14ac:dyDescent="0.35">
      <c r="B202" s="6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</row>
    <row r="203" spans="2:21" x14ac:dyDescent="0.35">
      <c r="B203" s="6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</row>
    <row r="204" spans="2:21" x14ac:dyDescent="0.35">
      <c r="B204" s="6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</row>
    <row r="205" spans="2:21" x14ac:dyDescent="0.35">
      <c r="B205" s="6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</row>
    <row r="206" spans="2:21" x14ac:dyDescent="0.35">
      <c r="B206" s="6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</row>
    <row r="207" spans="2:21" x14ac:dyDescent="0.35">
      <c r="B207" s="6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</row>
    <row r="208" spans="2:21" x14ac:dyDescent="0.35">
      <c r="B208" s="6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</row>
    <row r="209" spans="2:21" x14ac:dyDescent="0.35">
      <c r="B209" s="6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</row>
    <row r="210" spans="2:21" x14ac:dyDescent="0.35">
      <c r="B210" s="6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</row>
    <row r="211" spans="2:21" x14ac:dyDescent="0.35">
      <c r="B211" s="6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</row>
    <row r="212" spans="2:21" x14ac:dyDescent="0.35">
      <c r="B212" s="6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</row>
    <row r="213" spans="2:21" x14ac:dyDescent="0.35">
      <c r="B213" s="6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</row>
    <row r="214" spans="2:21" x14ac:dyDescent="0.35">
      <c r="B214" s="6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</row>
    <row r="215" spans="2:21" x14ac:dyDescent="0.35">
      <c r="B215" s="6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</row>
    <row r="216" spans="2:21" x14ac:dyDescent="0.35">
      <c r="B216" s="6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</row>
    <row r="217" spans="2:21" x14ac:dyDescent="0.35">
      <c r="B217" s="6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</row>
    <row r="218" spans="2:21" x14ac:dyDescent="0.35">
      <c r="B218" s="6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</row>
    <row r="219" spans="2:21" x14ac:dyDescent="0.35">
      <c r="B219" s="6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</row>
    <row r="220" spans="2:21" x14ac:dyDescent="0.35">
      <c r="B220" s="6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</row>
    <row r="221" spans="2:21" x14ac:dyDescent="0.35">
      <c r="B221" s="6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</row>
    <row r="222" spans="2:21" x14ac:dyDescent="0.35">
      <c r="B222" s="6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</row>
    <row r="223" spans="2:21" x14ac:dyDescent="0.35">
      <c r="B223" s="6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</row>
    <row r="224" spans="2:21" x14ac:dyDescent="0.35">
      <c r="B224" s="6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</row>
    <row r="225" spans="2:21" x14ac:dyDescent="0.35">
      <c r="B225" s="6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</row>
    <row r="226" spans="2:21" x14ac:dyDescent="0.35">
      <c r="B226" s="6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</row>
    <row r="227" spans="2:21" x14ac:dyDescent="0.35">
      <c r="B227" s="6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</row>
    <row r="228" spans="2:21" x14ac:dyDescent="0.35">
      <c r="B228" s="6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</row>
    <row r="229" spans="2:21" x14ac:dyDescent="0.35">
      <c r="B229" s="6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</row>
    <row r="230" spans="2:21" x14ac:dyDescent="0.35">
      <c r="B230" s="6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</row>
    <row r="231" spans="2:21" x14ac:dyDescent="0.35">
      <c r="B231" s="6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</row>
    <row r="232" spans="2:21" x14ac:dyDescent="0.35">
      <c r="B232" s="6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</row>
    <row r="233" spans="2:21" x14ac:dyDescent="0.35">
      <c r="B233" s="6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</row>
    <row r="234" spans="2:21" x14ac:dyDescent="0.35">
      <c r="B234" s="6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</row>
    <row r="235" spans="2:21" x14ac:dyDescent="0.35">
      <c r="B235" s="6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</row>
    <row r="236" spans="2:21" x14ac:dyDescent="0.35">
      <c r="B236" s="6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</row>
    <row r="237" spans="2:21" x14ac:dyDescent="0.35">
      <c r="B237" s="6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</row>
    <row r="238" spans="2:21" x14ac:dyDescent="0.35">
      <c r="B238" s="6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</row>
    <row r="239" spans="2:21" x14ac:dyDescent="0.35">
      <c r="B239" s="6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</row>
    <row r="240" spans="2:21" x14ac:dyDescent="0.35">
      <c r="B240" s="6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</row>
    <row r="241" spans="2:21" x14ac:dyDescent="0.35">
      <c r="B241" s="6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</row>
    <row r="242" spans="2:21" x14ac:dyDescent="0.35">
      <c r="B242" s="6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</row>
    <row r="243" spans="2:21" x14ac:dyDescent="0.35">
      <c r="B243" s="6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</row>
    <row r="244" spans="2:21" x14ac:dyDescent="0.35">
      <c r="B244" s="6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</row>
    <row r="245" spans="2:21" x14ac:dyDescent="0.35">
      <c r="B245" s="6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</row>
    <row r="246" spans="2:21" x14ac:dyDescent="0.35">
      <c r="B246" s="6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</row>
    <row r="247" spans="2:21" x14ac:dyDescent="0.35">
      <c r="B247" s="6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</row>
    <row r="248" spans="2:21" x14ac:dyDescent="0.35">
      <c r="B248" s="6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</row>
    <row r="249" spans="2:21" x14ac:dyDescent="0.35">
      <c r="B249" s="6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</row>
    <row r="250" spans="2:21" x14ac:dyDescent="0.35">
      <c r="B250" s="6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</row>
    <row r="251" spans="2:21" x14ac:dyDescent="0.35">
      <c r="B251" s="6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</row>
    <row r="252" spans="2:21" x14ac:dyDescent="0.35">
      <c r="B252" s="6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</row>
    <row r="253" spans="2:21" x14ac:dyDescent="0.35">
      <c r="B253" s="6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</row>
    <row r="254" spans="2:21" x14ac:dyDescent="0.35">
      <c r="B254" s="6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</row>
    <row r="255" spans="2:21" x14ac:dyDescent="0.35">
      <c r="B255" s="6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</row>
    <row r="256" spans="2:21" x14ac:dyDescent="0.35">
      <c r="B256" s="6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</row>
    <row r="257" spans="2:21" x14ac:dyDescent="0.35">
      <c r="B257" s="6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</row>
    <row r="258" spans="2:21" x14ac:dyDescent="0.35">
      <c r="B258" s="6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</row>
    <row r="259" spans="2:21" x14ac:dyDescent="0.35">
      <c r="B259" s="6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</row>
    <row r="260" spans="2:21" x14ac:dyDescent="0.35">
      <c r="B260" s="6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</row>
    <row r="261" spans="2:21" x14ac:dyDescent="0.35">
      <c r="B261" s="6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</row>
    <row r="262" spans="2:21" x14ac:dyDescent="0.35">
      <c r="B262" s="6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</row>
    <row r="263" spans="2:21" x14ac:dyDescent="0.35">
      <c r="B263" s="6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</row>
    <row r="264" spans="2:21" x14ac:dyDescent="0.35">
      <c r="B264" s="6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</row>
    <row r="265" spans="2:21" x14ac:dyDescent="0.35">
      <c r="B265" s="6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</row>
    <row r="266" spans="2:21" x14ac:dyDescent="0.35">
      <c r="B266" s="6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</row>
    <row r="267" spans="2:21" x14ac:dyDescent="0.35">
      <c r="B267" s="6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</row>
    <row r="268" spans="2:21" x14ac:dyDescent="0.35">
      <c r="B268" s="6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</row>
    <row r="269" spans="2:21" x14ac:dyDescent="0.35">
      <c r="B269" s="6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</row>
    <row r="270" spans="2:21" x14ac:dyDescent="0.35">
      <c r="B270" s="6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</row>
    <row r="271" spans="2:21" x14ac:dyDescent="0.35">
      <c r="B271" s="6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</row>
    <row r="272" spans="2:21" x14ac:dyDescent="0.35">
      <c r="B272" s="6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</row>
    <row r="273" spans="2:21" x14ac:dyDescent="0.35">
      <c r="B273" s="6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</row>
    <row r="274" spans="2:21" x14ac:dyDescent="0.35">
      <c r="B274" s="6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</row>
    <row r="275" spans="2:21" x14ac:dyDescent="0.35">
      <c r="B275" s="6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</row>
    <row r="276" spans="2:21" x14ac:dyDescent="0.35">
      <c r="B276" s="6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</row>
    <row r="277" spans="2:21" x14ac:dyDescent="0.35">
      <c r="B277" s="6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</row>
    <row r="278" spans="2:21" x14ac:dyDescent="0.35">
      <c r="B278" s="6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</row>
    <row r="279" spans="2:21" x14ac:dyDescent="0.35">
      <c r="B279" s="6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</row>
    <row r="280" spans="2:21" x14ac:dyDescent="0.35">
      <c r="B280" s="6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</row>
    <row r="281" spans="2:21" x14ac:dyDescent="0.35">
      <c r="B281" s="6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</row>
    <row r="282" spans="2:21" x14ac:dyDescent="0.35">
      <c r="B282" s="6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</row>
    <row r="283" spans="2:21" x14ac:dyDescent="0.35">
      <c r="B283" s="6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</row>
    <row r="284" spans="2:21" x14ac:dyDescent="0.35">
      <c r="B284" s="6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</row>
    <row r="285" spans="2:21" x14ac:dyDescent="0.35">
      <c r="B285" s="6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</row>
    <row r="286" spans="2:21" x14ac:dyDescent="0.35">
      <c r="B286" s="6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</row>
    <row r="287" spans="2:21" x14ac:dyDescent="0.35">
      <c r="B287" s="6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</row>
    <row r="288" spans="2:21" x14ac:dyDescent="0.35">
      <c r="B288" s="6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</row>
    <row r="289" spans="2:21" x14ac:dyDescent="0.35">
      <c r="B289" s="6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</row>
    <row r="290" spans="2:21" x14ac:dyDescent="0.35">
      <c r="B290" s="6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</row>
    <row r="291" spans="2:21" x14ac:dyDescent="0.35">
      <c r="B291" s="6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</row>
    <row r="292" spans="2:21" x14ac:dyDescent="0.35">
      <c r="B292" s="6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</row>
    <row r="293" spans="2:21" x14ac:dyDescent="0.35">
      <c r="B293" s="6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</row>
    <row r="294" spans="2:21" x14ac:dyDescent="0.35">
      <c r="B294" s="6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</row>
    <row r="295" spans="2:21" x14ac:dyDescent="0.35">
      <c r="B295" s="6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</row>
    <row r="296" spans="2:21" x14ac:dyDescent="0.35">
      <c r="B296" s="6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</row>
    <row r="297" spans="2:21" x14ac:dyDescent="0.35">
      <c r="B297" s="6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</row>
    <row r="298" spans="2:21" x14ac:dyDescent="0.35">
      <c r="B298" s="6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</row>
    <row r="299" spans="2:21" x14ac:dyDescent="0.35">
      <c r="B299" s="6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</row>
    <row r="300" spans="2:21" x14ac:dyDescent="0.35">
      <c r="B300" s="6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</row>
    <row r="301" spans="2:21" x14ac:dyDescent="0.35">
      <c r="B301" s="6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</row>
    <row r="302" spans="2:21" x14ac:dyDescent="0.35">
      <c r="B302" s="6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</row>
    <row r="303" spans="2:21" x14ac:dyDescent="0.35">
      <c r="B303" s="6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</row>
    <row r="304" spans="2:21" x14ac:dyDescent="0.35">
      <c r="B304" s="6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</row>
    <row r="305" spans="2:21" x14ac:dyDescent="0.35">
      <c r="B305" s="6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</row>
    <row r="306" spans="2:21" x14ac:dyDescent="0.35">
      <c r="B306" s="6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</row>
    <row r="307" spans="2:21" x14ac:dyDescent="0.35">
      <c r="B307" s="6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</row>
    <row r="308" spans="2:21" x14ac:dyDescent="0.35">
      <c r="B308" s="6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</row>
    <row r="309" spans="2:21" x14ac:dyDescent="0.35">
      <c r="B309" s="6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</row>
    <row r="310" spans="2:21" x14ac:dyDescent="0.35">
      <c r="B310" s="6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</row>
    <row r="311" spans="2:21" x14ac:dyDescent="0.35">
      <c r="B311" s="6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</row>
    <row r="312" spans="2:21" x14ac:dyDescent="0.35">
      <c r="B312" s="6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</row>
    <row r="313" spans="2:21" x14ac:dyDescent="0.35">
      <c r="B313" s="6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</row>
    <row r="314" spans="2:21" x14ac:dyDescent="0.35">
      <c r="B314" s="6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</row>
    <row r="315" spans="2:21" x14ac:dyDescent="0.35">
      <c r="B315" s="6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</row>
    <row r="316" spans="2:21" x14ac:dyDescent="0.35">
      <c r="B316" s="6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</row>
    <row r="317" spans="2:21" x14ac:dyDescent="0.35">
      <c r="B317" s="6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</row>
    <row r="318" spans="2:21" x14ac:dyDescent="0.35">
      <c r="B318" s="6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</row>
    <row r="319" spans="2:21" x14ac:dyDescent="0.35">
      <c r="B319" s="6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</row>
    <row r="320" spans="2:21" x14ac:dyDescent="0.35">
      <c r="B320" s="6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</row>
    <row r="321" spans="2:21" x14ac:dyDescent="0.35">
      <c r="B321" s="6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</row>
    <row r="322" spans="2:21" x14ac:dyDescent="0.35">
      <c r="B322" s="6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</row>
    <row r="323" spans="2:21" x14ac:dyDescent="0.35">
      <c r="B323" s="6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</row>
    <row r="324" spans="2:21" x14ac:dyDescent="0.35">
      <c r="B324" s="6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</row>
    <row r="325" spans="2:21" x14ac:dyDescent="0.35">
      <c r="B325" s="6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</row>
    <row r="326" spans="2:21" x14ac:dyDescent="0.35">
      <c r="B326" s="6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</row>
    <row r="327" spans="2:21" x14ac:dyDescent="0.35">
      <c r="B327" s="6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</row>
    <row r="328" spans="2:21" x14ac:dyDescent="0.35">
      <c r="B328" s="6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</row>
    <row r="329" spans="2:21" x14ac:dyDescent="0.35">
      <c r="B329" s="6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</row>
    <row r="330" spans="2:21" x14ac:dyDescent="0.35">
      <c r="B330" s="6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</row>
    <row r="331" spans="2:21" x14ac:dyDescent="0.35">
      <c r="B331" s="6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</row>
    <row r="332" spans="2:21" x14ac:dyDescent="0.35">
      <c r="B332" s="6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</row>
    <row r="333" spans="2:21" x14ac:dyDescent="0.35">
      <c r="B333" s="6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</row>
    <row r="334" spans="2:21" x14ac:dyDescent="0.35">
      <c r="B334" s="6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</row>
    <row r="335" spans="2:21" x14ac:dyDescent="0.35">
      <c r="B335" s="6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</row>
    <row r="336" spans="2:21" x14ac:dyDescent="0.35">
      <c r="B336" s="6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</row>
    <row r="337" spans="2:21" x14ac:dyDescent="0.35">
      <c r="B337" s="6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</row>
    <row r="338" spans="2:21" x14ac:dyDescent="0.35">
      <c r="B338" s="6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</row>
    <row r="339" spans="2:21" x14ac:dyDescent="0.35">
      <c r="B339" s="6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</row>
    <row r="340" spans="2:21" x14ac:dyDescent="0.35">
      <c r="B340" s="6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</row>
    <row r="341" spans="2:21" x14ac:dyDescent="0.35">
      <c r="B341" s="6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</row>
    <row r="342" spans="2:21" x14ac:dyDescent="0.35">
      <c r="B342" s="6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</row>
    <row r="343" spans="2:21" x14ac:dyDescent="0.35">
      <c r="B343" s="6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</row>
    <row r="344" spans="2:21" x14ac:dyDescent="0.35">
      <c r="B344" s="6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</row>
    <row r="345" spans="2:21" x14ac:dyDescent="0.35">
      <c r="B345" s="6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</row>
    <row r="346" spans="2:21" x14ac:dyDescent="0.35">
      <c r="B346" s="6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</row>
    <row r="347" spans="2:21" x14ac:dyDescent="0.35">
      <c r="B347" s="6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</row>
    <row r="348" spans="2:21" x14ac:dyDescent="0.35">
      <c r="B348" s="6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</row>
    <row r="349" spans="2:21" x14ac:dyDescent="0.35">
      <c r="B349" s="6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</row>
    <row r="350" spans="2:21" x14ac:dyDescent="0.35">
      <c r="B350" s="6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</row>
    <row r="351" spans="2:21" x14ac:dyDescent="0.35">
      <c r="B351" s="6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</row>
    <row r="352" spans="2:21" x14ac:dyDescent="0.35">
      <c r="B352" s="6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</row>
    <row r="353" spans="2:21" x14ac:dyDescent="0.35">
      <c r="B353" s="6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</row>
    <row r="354" spans="2:21" x14ac:dyDescent="0.35">
      <c r="B354" s="6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</row>
    <row r="355" spans="2:21" x14ac:dyDescent="0.35">
      <c r="B355" s="6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</row>
    <row r="356" spans="2:21" x14ac:dyDescent="0.35">
      <c r="B356" s="6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</row>
    <row r="357" spans="2:21" x14ac:dyDescent="0.35">
      <c r="B357" s="6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</row>
    <row r="358" spans="2:21" x14ac:dyDescent="0.35">
      <c r="B358" s="6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</row>
    <row r="359" spans="2:21" x14ac:dyDescent="0.35">
      <c r="B359" s="6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</row>
    <row r="360" spans="2:21" x14ac:dyDescent="0.35">
      <c r="B360" s="6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</row>
    <row r="361" spans="2:21" x14ac:dyDescent="0.35">
      <c r="B361" s="6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</row>
    <row r="362" spans="2:21" x14ac:dyDescent="0.35">
      <c r="B362" s="6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</row>
    <row r="363" spans="2:21" x14ac:dyDescent="0.35">
      <c r="B363" s="6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</row>
    <row r="364" spans="2:21" x14ac:dyDescent="0.35">
      <c r="B364" s="6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</row>
    <row r="365" spans="2:21" x14ac:dyDescent="0.35">
      <c r="B365" s="6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</row>
    <row r="366" spans="2:21" x14ac:dyDescent="0.35">
      <c r="B366" s="6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</row>
    <row r="367" spans="2:21" x14ac:dyDescent="0.35">
      <c r="B367" s="6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</row>
    <row r="368" spans="2:21" x14ac:dyDescent="0.35">
      <c r="B368" s="6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</row>
    <row r="369" spans="2:21" x14ac:dyDescent="0.35">
      <c r="B369" s="6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</row>
    <row r="370" spans="2:21" x14ac:dyDescent="0.35">
      <c r="B370" s="6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</row>
    <row r="371" spans="2:21" x14ac:dyDescent="0.35">
      <c r="B371" s="6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</row>
    <row r="372" spans="2:21" x14ac:dyDescent="0.35">
      <c r="B372" s="6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</row>
    <row r="373" spans="2:21" x14ac:dyDescent="0.35">
      <c r="B373" s="6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</row>
    <row r="374" spans="2:21" x14ac:dyDescent="0.35">
      <c r="B374" s="6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</row>
    <row r="375" spans="2:21" x14ac:dyDescent="0.35">
      <c r="B375" s="6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</row>
    <row r="376" spans="2:21" x14ac:dyDescent="0.35">
      <c r="B376" s="6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</row>
    <row r="377" spans="2:21" x14ac:dyDescent="0.35">
      <c r="B377" s="6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</row>
    <row r="378" spans="2:21" x14ac:dyDescent="0.35">
      <c r="B378" s="6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</row>
    <row r="379" spans="2:21" x14ac:dyDescent="0.35">
      <c r="B379" s="6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</row>
    <row r="380" spans="2:21" x14ac:dyDescent="0.35">
      <c r="B380" s="6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</row>
    <row r="381" spans="2:21" x14ac:dyDescent="0.35">
      <c r="B381" s="6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</row>
    <row r="382" spans="2:21" x14ac:dyDescent="0.35">
      <c r="B382" s="6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</row>
    <row r="383" spans="2:21" x14ac:dyDescent="0.35">
      <c r="B383" s="6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</row>
    <row r="384" spans="2:21" x14ac:dyDescent="0.35">
      <c r="B384" s="6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</row>
    <row r="385" spans="2:21" x14ac:dyDescent="0.35">
      <c r="B385" s="6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</row>
    <row r="386" spans="2:21" x14ac:dyDescent="0.35">
      <c r="B386" s="6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</row>
    <row r="387" spans="2:21" x14ac:dyDescent="0.35">
      <c r="B387" s="6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</row>
    <row r="388" spans="2:21" x14ac:dyDescent="0.35">
      <c r="B388" s="6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</row>
    <row r="389" spans="2:21" x14ac:dyDescent="0.35">
      <c r="B389" s="6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</row>
    <row r="390" spans="2:21" x14ac:dyDescent="0.35">
      <c r="B390" s="6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</row>
    <row r="391" spans="2:21" x14ac:dyDescent="0.35">
      <c r="B391" s="6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</row>
    <row r="392" spans="2:21" x14ac:dyDescent="0.35">
      <c r="B392" s="6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</row>
    <row r="393" spans="2:21" x14ac:dyDescent="0.35">
      <c r="B393" s="6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</row>
    <row r="394" spans="2:21" x14ac:dyDescent="0.35">
      <c r="B394" s="6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</row>
    <row r="395" spans="2:21" x14ac:dyDescent="0.35">
      <c r="B395" s="6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</row>
    <row r="396" spans="2:21" x14ac:dyDescent="0.35">
      <c r="B396" s="6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</row>
    <row r="397" spans="2:21" x14ac:dyDescent="0.35">
      <c r="B397" s="6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</row>
    <row r="398" spans="2:21" x14ac:dyDescent="0.35">
      <c r="B398" s="6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</row>
    <row r="399" spans="2:21" x14ac:dyDescent="0.35">
      <c r="B399" s="6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</row>
    <row r="400" spans="2:21" x14ac:dyDescent="0.35">
      <c r="B400" s="6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</row>
    <row r="401" spans="2:21" x14ac:dyDescent="0.35">
      <c r="B401" s="6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</row>
  </sheetData>
  <sortState xmlns:xlrd2="http://schemas.microsoft.com/office/spreadsheetml/2017/richdata2" ref="A145:F160">
    <sortCondition ref="A145:A160"/>
  </sortState>
  <hyperlinks>
    <hyperlink ref="B185" location="Índice!C43" display="Volver al índice" xr:uid="{00000000-0004-0000-0500-000000000000}"/>
    <hyperlink ref="B3" location="Índice!C43" display="Volver al índice" xr:uid="{00000000-0004-0000-0500-000001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K252"/>
  <sheetViews>
    <sheetView showGridLines="0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baseColWidth="10" defaultColWidth="11.453125" defaultRowHeight="14.5" x14ac:dyDescent="0.35"/>
  <cols>
    <col min="1" max="1" width="1.54296875" style="56" customWidth="1"/>
    <col min="2" max="2" width="32.81640625" style="128" customWidth="1"/>
    <col min="3" max="7" width="11.54296875" style="128" customWidth="1"/>
    <col min="8" max="65" width="11.54296875" style="56" customWidth="1"/>
    <col min="66" max="16384" width="11.453125" style="56"/>
  </cols>
  <sheetData>
    <row r="1" spans="2:29" ht="21" x14ac:dyDescent="0.35">
      <c r="B1" s="50" t="s">
        <v>334</v>
      </c>
      <c r="C1" s="50"/>
      <c r="D1" s="50"/>
      <c r="E1" s="50"/>
      <c r="F1" s="50"/>
      <c r="G1" s="50"/>
      <c r="H1" s="52"/>
      <c r="I1" s="52"/>
      <c r="J1" s="52"/>
    </row>
    <row r="2" spans="2:29" ht="15" customHeight="1" x14ac:dyDescent="0.35">
      <c r="B2" s="113"/>
      <c r="C2" s="113"/>
      <c r="D2" s="113"/>
      <c r="E2" s="113"/>
      <c r="F2" s="113"/>
      <c r="G2" s="113"/>
      <c r="H2" s="52"/>
      <c r="I2" s="52"/>
      <c r="J2" s="52"/>
    </row>
    <row r="3" spans="2:29" ht="15" customHeight="1" x14ac:dyDescent="0.35">
      <c r="B3" s="114" t="s">
        <v>98</v>
      </c>
      <c r="C3" s="115"/>
      <c r="D3" s="115"/>
      <c r="E3" s="115"/>
      <c r="F3" s="115"/>
      <c r="G3" s="115"/>
      <c r="H3" s="52"/>
      <c r="I3" s="52"/>
      <c r="J3" s="52"/>
    </row>
    <row r="4" spans="2:29" ht="15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2:29" ht="24" customHeight="1" x14ac:dyDescent="0.35">
      <c r="B5" s="177" t="s">
        <v>379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2:29" ht="15" customHeight="1" x14ac:dyDescent="0.35">
      <c r="B6" s="117" t="s">
        <v>349</v>
      </c>
      <c r="C6" s="117"/>
      <c r="D6" s="117"/>
      <c r="E6" s="117"/>
      <c r="F6" s="117"/>
      <c r="G6" s="117"/>
      <c r="H6" s="118"/>
    </row>
    <row r="7" spans="2:29" ht="30" customHeight="1" x14ac:dyDescent="0.35">
      <c r="B7" s="159" t="s">
        <v>124</v>
      </c>
      <c r="C7" s="23">
        <v>2009</v>
      </c>
      <c r="D7" s="23">
        <v>2010</v>
      </c>
      <c r="E7" s="23">
        <v>2011</v>
      </c>
      <c r="F7" s="23">
        <v>2012</v>
      </c>
      <c r="G7" s="23">
        <v>2013</v>
      </c>
      <c r="H7" s="23">
        <v>2014</v>
      </c>
      <c r="I7" s="23">
        <v>2015</v>
      </c>
      <c r="J7" s="23">
        <v>2016</v>
      </c>
      <c r="K7" s="23">
        <v>2017</v>
      </c>
      <c r="L7" s="23">
        <v>2018</v>
      </c>
      <c r="M7" s="23">
        <v>2019</v>
      </c>
      <c r="N7" s="23">
        <v>2020</v>
      </c>
      <c r="O7" s="23">
        <v>2021</v>
      </c>
      <c r="P7" s="23">
        <v>2022</v>
      </c>
      <c r="Q7" s="23">
        <v>2023</v>
      </c>
      <c r="R7" s="23">
        <v>2024</v>
      </c>
      <c r="S7" s="23">
        <v>2025</v>
      </c>
      <c r="T7" s="23" t="s">
        <v>335</v>
      </c>
      <c r="U7" s="23" t="s">
        <v>336</v>
      </c>
      <c r="V7" s="23" t="s">
        <v>337</v>
      </c>
      <c r="W7" s="23" t="s">
        <v>338</v>
      </c>
    </row>
    <row r="8" spans="2:29" ht="15" customHeight="1" x14ac:dyDescent="0.35">
      <c r="B8" s="119" t="s">
        <v>4</v>
      </c>
      <c r="C8" s="120">
        <v>25067</v>
      </c>
      <c r="D8" s="120">
        <v>27230</v>
      </c>
      <c r="E8" s="120">
        <v>28977</v>
      </c>
      <c r="F8" s="120">
        <v>30657</v>
      </c>
      <c r="G8" s="120">
        <v>33365</v>
      </c>
      <c r="H8" s="121">
        <v>35247</v>
      </c>
      <c r="I8" s="121">
        <v>36569</v>
      </c>
      <c r="J8" s="121">
        <v>38063</v>
      </c>
      <c r="K8" s="121">
        <v>38028</v>
      </c>
      <c r="L8" s="121">
        <v>38125</v>
      </c>
      <c r="M8" s="121">
        <v>38393</v>
      </c>
      <c r="N8" s="121">
        <v>37956</v>
      </c>
      <c r="O8" s="121">
        <v>36956</v>
      </c>
      <c r="P8" s="121">
        <v>38845</v>
      </c>
      <c r="Q8" s="121">
        <v>40470</v>
      </c>
      <c r="R8" s="121">
        <v>41538</v>
      </c>
      <c r="S8" s="121">
        <v>42565</v>
      </c>
      <c r="T8" s="122">
        <f>IFERROR((S8-J8)/J8,"n/a")</f>
        <v>0.11827759241257914</v>
      </c>
      <c r="U8" s="122">
        <f>IFERROR((S8-O8)/O8,"n/a")</f>
        <v>0.15177508388353719</v>
      </c>
      <c r="V8" s="122">
        <f>IFERROR((S8-R8)/R8,"n/a")</f>
        <v>2.4724348789060619E-2</v>
      </c>
      <c r="W8" s="122">
        <f>S8/S$11</f>
        <v>0.46104437680751276</v>
      </c>
      <c r="X8" s="123"/>
      <c r="Y8" s="123"/>
      <c r="Z8" s="123"/>
    </row>
    <row r="9" spans="2:29" ht="15" customHeight="1" x14ac:dyDescent="0.35">
      <c r="B9" s="119" t="s">
        <v>5</v>
      </c>
      <c r="C9" s="120">
        <v>37481</v>
      </c>
      <c r="D9" s="120">
        <v>39101</v>
      </c>
      <c r="E9" s="120">
        <v>41271</v>
      </c>
      <c r="F9" s="120">
        <v>42227</v>
      </c>
      <c r="G9" s="120">
        <v>45007</v>
      </c>
      <c r="H9" s="121">
        <v>47268</v>
      </c>
      <c r="I9" s="121">
        <v>48486</v>
      </c>
      <c r="J9" s="121">
        <v>49762</v>
      </c>
      <c r="K9" s="121">
        <v>49285</v>
      </c>
      <c r="L9" s="121">
        <v>48436</v>
      </c>
      <c r="M9" s="121">
        <v>47939</v>
      </c>
      <c r="N9" s="121">
        <v>47302</v>
      </c>
      <c r="O9" s="121">
        <v>45481</v>
      </c>
      <c r="P9" s="121">
        <v>46904</v>
      </c>
      <c r="Q9" s="121">
        <v>48528</v>
      </c>
      <c r="R9" s="121">
        <v>49416</v>
      </c>
      <c r="S9" s="121">
        <v>49757</v>
      </c>
      <c r="T9" s="122">
        <f>IFERROR((S9-J9)/J9,"n/a")</f>
        <v>-1.0047827659659981E-4</v>
      </c>
      <c r="U9" s="122">
        <f>IFERROR((S9-O9)/O9,"n/a")</f>
        <v>9.4017281941909808E-2</v>
      </c>
      <c r="V9" s="122">
        <f>IFERROR((S9-R9)/R9,"n/a")</f>
        <v>6.90059899627651E-3</v>
      </c>
      <c r="W9" s="122">
        <f t="shared" ref="W9:W10" si="0">S9/S$11</f>
        <v>0.53894479165538378</v>
      </c>
    </row>
    <row r="10" spans="2:29" ht="15" customHeight="1" x14ac:dyDescent="0.35">
      <c r="B10" s="119" t="s">
        <v>341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  <c r="H10" s="121">
        <v>0</v>
      </c>
      <c r="I10" s="121">
        <v>0</v>
      </c>
      <c r="J10" s="121">
        <v>0</v>
      </c>
      <c r="K10" s="121">
        <v>0</v>
      </c>
      <c r="L10" s="121">
        <v>0</v>
      </c>
      <c r="M10" s="121">
        <v>0</v>
      </c>
      <c r="N10" s="121">
        <v>0</v>
      </c>
      <c r="O10" s="121">
        <v>0</v>
      </c>
      <c r="P10" s="121">
        <v>0</v>
      </c>
      <c r="Q10" s="121">
        <v>0</v>
      </c>
      <c r="R10" s="121">
        <v>0</v>
      </c>
      <c r="S10" s="121">
        <v>1</v>
      </c>
      <c r="T10" s="122" t="str">
        <f>IFERROR((S10-J10)/J10,"n/a")</f>
        <v>n/a</v>
      </c>
      <c r="U10" s="122" t="str">
        <f>IFERROR((S10-O10)/O10,"n/a")</f>
        <v>n/a</v>
      </c>
      <c r="V10" s="122" t="str">
        <f>IFERROR((S10-R10)/R10,"n/a")</f>
        <v>n/a</v>
      </c>
      <c r="W10" s="122">
        <f t="shared" si="0"/>
        <v>1.0831537103430349E-5</v>
      </c>
    </row>
    <row r="11" spans="2:29" ht="15" customHeight="1" x14ac:dyDescent="0.35">
      <c r="B11" s="124" t="s">
        <v>6</v>
      </c>
      <c r="C11" s="125">
        <v>62548</v>
      </c>
      <c r="D11" s="125">
        <v>66331</v>
      </c>
      <c r="E11" s="125">
        <v>70248</v>
      </c>
      <c r="F11" s="125">
        <v>72884</v>
      </c>
      <c r="G11" s="125">
        <v>78372</v>
      </c>
      <c r="H11" s="126">
        <v>82515</v>
      </c>
      <c r="I11" s="126">
        <v>85055</v>
      </c>
      <c r="J11" s="126">
        <v>87825</v>
      </c>
      <c r="K11" s="126">
        <v>87313</v>
      </c>
      <c r="L11" s="126">
        <v>86561</v>
      </c>
      <c r="M11" s="126">
        <v>86332</v>
      </c>
      <c r="N11" s="126">
        <v>85258</v>
      </c>
      <c r="O11" s="126">
        <v>82437</v>
      </c>
      <c r="P11" s="126">
        <v>85749</v>
      </c>
      <c r="Q11" s="126">
        <v>88998</v>
      </c>
      <c r="R11" s="126">
        <v>90954</v>
      </c>
      <c r="S11" s="126">
        <v>92323</v>
      </c>
      <c r="T11" s="127">
        <f>IFERROR((S11-J11)/J11,"n/a")</f>
        <v>5.1215485340165103E-2</v>
      </c>
      <c r="U11" s="127">
        <f>IFERROR((S11-O11)/O11,"n/a")</f>
        <v>0.11992187973846695</v>
      </c>
      <c r="V11" s="127">
        <f>IFERROR((S11-R11)/R11,"n/a")</f>
        <v>1.5051564527123602E-2</v>
      </c>
      <c r="W11" s="127">
        <f>SUM(W8:W10)</f>
        <v>1</v>
      </c>
      <c r="X11" s="142"/>
      <c r="Y11" s="123"/>
    </row>
    <row r="12" spans="2:29" ht="15" customHeight="1" x14ac:dyDescent="0.35"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71"/>
      <c r="T12" s="130"/>
      <c r="U12" s="130"/>
      <c r="V12" s="130"/>
      <c r="W12" s="130"/>
      <c r="X12" s="142"/>
    </row>
    <row r="13" spans="2:29" ht="15" customHeight="1" x14ac:dyDescent="0.35"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U13" s="130"/>
      <c r="V13" s="130"/>
      <c r="X13" s="142"/>
    </row>
    <row r="14" spans="2:29" ht="15" customHeight="1" x14ac:dyDescent="0.35">
      <c r="B14" s="59" t="s">
        <v>254</v>
      </c>
      <c r="C14" s="117"/>
      <c r="D14" s="117"/>
      <c r="E14" s="117"/>
      <c r="F14" s="117"/>
      <c r="G14" s="117"/>
      <c r="H14" s="118"/>
      <c r="J14" s="112"/>
      <c r="K14" s="112"/>
      <c r="L14" s="112"/>
      <c r="M14" s="112"/>
      <c r="N14" s="112"/>
      <c r="O14" s="123"/>
      <c r="P14" s="112"/>
      <c r="Q14" s="112"/>
      <c r="R14" s="112"/>
      <c r="S14" s="112"/>
      <c r="X14" s="142"/>
    </row>
    <row r="15" spans="2:29" ht="30" customHeight="1" x14ac:dyDescent="0.35">
      <c r="B15" s="159" t="s">
        <v>122</v>
      </c>
      <c r="C15" s="23">
        <v>2009</v>
      </c>
      <c r="D15" s="23">
        <v>2010</v>
      </c>
      <c r="E15" s="23">
        <v>2011</v>
      </c>
      <c r="F15" s="23">
        <v>2012</v>
      </c>
      <c r="G15" s="23">
        <v>2013</v>
      </c>
      <c r="H15" s="23">
        <v>2014</v>
      </c>
      <c r="I15" s="23">
        <v>2015</v>
      </c>
      <c r="J15" s="23">
        <v>2016</v>
      </c>
      <c r="K15" s="23">
        <v>2017</v>
      </c>
      <c r="L15" s="23">
        <v>2018</v>
      </c>
      <c r="M15" s="23">
        <v>2019</v>
      </c>
      <c r="N15" s="23">
        <v>2020</v>
      </c>
      <c r="O15" s="23">
        <v>2021</v>
      </c>
      <c r="P15" s="23">
        <v>2022</v>
      </c>
      <c r="Q15" s="23">
        <v>2023</v>
      </c>
      <c r="R15" s="23">
        <v>2024</v>
      </c>
      <c r="S15" s="23">
        <v>2025</v>
      </c>
      <c r="T15" s="23" t="s">
        <v>335</v>
      </c>
      <c r="U15" s="23" t="s">
        <v>336</v>
      </c>
      <c r="V15" s="23" t="s">
        <v>337</v>
      </c>
      <c r="W15" s="23" t="s">
        <v>338</v>
      </c>
      <c r="X15" s="142"/>
      <c r="Y15" s="131"/>
      <c r="Z15" s="131"/>
    </row>
    <row r="16" spans="2:29" ht="15" customHeight="1" x14ac:dyDescent="0.35">
      <c r="B16" s="119" t="s">
        <v>21</v>
      </c>
      <c r="C16" s="120">
        <v>5703</v>
      </c>
      <c r="D16" s="120">
        <v>5966</v>
      </c>
      <c r="E16" s="120">
        <v>6485</v>
      </c>
      <c r="F16" s="120">
        <v>7412</v>
      </c>
      <c r="G16" s="120">
        <v>7828</v>
      </c>
      <c r="H16" s="121">
        <v>8601</v>
      </c>
      <c r="I16" s="121">
        <v>9105</v>
      </c>
      <c r="J16" s="121">
        <v>9596</v>
      </c>
      <c r="K16" s="121">
        <v>10273</v>
      </c>
      <c r="L16" s="121">
        <v>11261</v>
      </c>
      <c r="M16" s="121">
        <v>12021</v>
      </c>
      <c r="N16" s="121">
        <v>12570</v>
      </c>
      <c r="O16" s="121">
        <v>13238</v>
      </c>
      <c r="P16" s="121">
        <v>13783</v>
      </c>
      <c r="Q16" s="121">
        <v>14545</v>
      </c>
      <c r="R16" s="121">
        <v>15381</v>
      </c>
      <c r="S16" s="121">
        <v>16089</v>
      </c>
      <c r="T16" s="122">
        <f t="shared" ref="T16" si="1">IFERROR((S16-J16)/J16,"n/a")</f>
        <v>0.67663609837432259</v>
      </c>
      <c r="U16" s="122">
        <f t="shared" ref="U16" si="2">IFERROR((S16-O16)/O16,"n/a")</f>
        <v>0.21536485873999092</v>
      </c>
      <c r="V16" s="122">
        <f t="shared" ref="V16" si="3">IFERROR((S16-R16)/R16,"n/a")</f>
        <v>4.603081724205188E-2</v>
      </c>
      <c r="W16" s="122">
        <f>S16/S$11</f>
        <v>0.17426860045709086</v>
      </c>
      <c r="X16" s="142"/>
      <c r="Y16" s="123"/>
      <c r="Z16" s="123"/>
      <c r="AA16" s="123"/>
      <c r="AB16" s="130"/>
      <c r="AC16" s="130"/>
    </row>
    <row r="17" spans="2:29" ht="15" customHeight="1" x14ac:dyDescent="0.35">
      <c r="B17" s="119" t="s">
        <v>22</v>
      </c>
      <c r="C17" s="120">
        <v>11675</v>
      </c>
      <c r="D17" s="120">
        <v>12498</v>
      </c>
      <c r="E17" s="120">
        <v>13261</v>
      </c>
      <c r="F17" s="120">
        <v>14608</v>
      </c>
      <c r="G17" s="120">
        <v>16891</v>
      </c>
      <c r="H17" s="121">
        <v>19928</v>
      </c>
      <c r="I17" s="121">
        <v>19863</v>
      </c>
      <c r="J17" s="121">
        <v>21139</v>
      </c>
      <c r="K17" s="121">
        <v>21696</v>
      </c>
      <c r="L17" s="121">
        <v>22899</v>
      </c>
      <c r="M17" s="121">
        <v>23700</v>
      </c>
      <c r="N17" s="121">
        <v>25766</v>
      </c>
      <c r="O17" s="121">
        <v>26512</v>
      </c>
      <c r="P17" s="121">
        <v>27593</v>
      </c>
      <c r="Q17" s="121">
        <v>29607</v>
      </c>
      <c r="R17" s="121">
        <v>31003</v>
      </c>
      <c r="S17" s="121">
        <v>32153</v>
      </c>
      <c r="T17" s="122">
        <f t="shared" ref="T17:T25" si="4">IFERROR((S17-J17)/J17,"n/a")</f>
        <v>0.52102748474383842</v>
      </c>
      <c r="U17" s="122">
        <f t="shared" ref="U17:U25" si="5">IFERROR((S17-O17)/O17,"n/a")</f>
        <v>0.21277157513578757</v>
      </c>
      <c r="V17" s="122">
        <f t="shared" ref="V17:V25" si="6">IFERROR((S17-R17)/R17,"n/a")</f>
        <v>3.7093184530529302E-2</v>
      </c>
      <c r="W17" s="122">
        <f t="shared" ref="W17:W25" si="7">S17/S$11</f>
        <v>0.34826641248659596</v>
      </c>
      <c r="X17" s="142"/>
      <c r="Y17" s="123"/>
      <c r="Z17" s="123"/>
      <c r="AA17" s="123"/>
      <c r="AB17" s="130"/>
      <c r="AC17" s="130"/>
    </row>
    <row r="18" spans="2:29" ht="15" customHeight="1" x14ac:dyDescent="0.35">
      <c r="B18" s="119" t="s">
        <v>109</v>
      </c>
      <c r="C18" s="120">
        <v>2584</v>
      </c>
      <c r="D18" s="120">
        <v>3190</v>
      </c>
      <c r="E18" s="120">
        <v>3290</v>
      </c>
      <c r="F18" s="120">
        <v>3164</v>
      </c>
      <c r="G18" s="120">
        <v>3696</v>
      </c>
      <c r="H18" s="121">
        <v>4280</v>
      </c>
      <c r="I18" s="121">
        <v>4452</v>
      </c>
      <c r="J18" s="121">
        <v>5006</v>
      </c>
      <c r="K18" s="121">
        <v>5076</v>
      </c>
      <c r="L18" s="121">
        <v>5442</v>
      </c>
      <c r="M18" s="121">
        <v>4894</v>
      </c>
      <c r="N18" s="121">
        <v>5150</v>
      </c>
      <c r="O18" s="121">
        <v>4835</v>
      </c>
      <c r="P18" s="121">
        <v>5394</v>
      </c>
      <c r="Q18" s="121">
        <v>5763</v>
      </c>
      <c r="R18" s="121">
        <v>6006</v>
      </c>
      <c r="S18" s="121">
        <v>6612</v>
      </c>
      <c r="T18" s="122">
        <f t="shared" si="4"/>
        <v>0.32081502197363165</v>
      </c>
      <c r="U18" s="122">
        <f t="shared" si="5"/>
        <v>0.36752843846949329</v>
      </c>
      <c r="V18" s="122">
        <f t="shared" si="6"/>
        <v>0.1008991008991009</v>
      </c>
      <c r="W18" s="122">
        <f t="shared" si="7"/>
        <v>7.1618123327881464E-2</v>
      </c>
      <c r="X18" s="142"/>
      <c r="Y18" s="123"/>
      <c r="Z18" s="123"/>
      <c r="AA18" s="123"/>
      <c r="AB18" s="130"/>
      <c r="AC18" s="130"/>
    </row>
    <row r="19" spans="2:29" ht="15" customHeight="1" x14ac:dyDescent="0.35">
      <c r="B19" s="119" t="s">
        <v>38</v>
      </c>
      <c r="C19" s="120">
        <v>31452</v>
      </c>
      <c r="D19" s="120">
        <v>32282</v>
      </c>
      <c r="E19" s="120">
        <v>33870</v>
      </c>
      <c r="F19" s="120">
        <v>36845</v>
      </c>
      <c r="G19" s="120">
        <v>35889</v>
      </c>
      <c r="H19" s="121">
        <v>36805</v>
      </c>
      <c r="I19" s="121">
        <v>40838</v>
      </c>
      <c r="J19" s="121">
        <v>42991</v>
      </c>
      <c r="K19" s="121">
        <v>41542</v>
      </c>
      <c r="L19" s="121">
        <v>39402</v>
      </c>
      <c r="M19" s="121">
        <v>38642</v>
      </c>
      <c r="N19" s="121">
        <v>34775</v>
      </c>
      <c r="O19" s="121">
        <v>30664</v>
      </c>
      <c r="P19" s="121">
        <v>31475</v>
      </c>
      <c r="Q19" s="121">
        <v>31700</v>
      </c>
      <c r="R19" s="121">
        <v>29851</v>
      </c>
      <c r="S19" s="121">
        <v>28567</v>
      </c>
      <c r="T19" s="122">
        <f t="shared" si="4"/>
        <v>-0.33551208392454235</v>
      </c>
      <c r="U19" s="122">
        <f t="shared" si="5"/>
        <v>-6.838638142447169E-2</v>
      </c>
      <c r="V19" s="122">
        <f t="shared" si="6"/>
        <v>-4.3013634384107734E-2</v>
      </c>
      <c r="W19" s="122">
        <f t="shared" si="7"/>
        <v>0.30942452043369473</v>
      </c>
      <c r="X19" s="142"/>
      <c r="Y19" s="123"/>
      <c r="Z19" s="123"/>
      <c r="AA19" s="123"/>
      <c r="AB19" s="130"/>
      <c r="AC19" s="130"/>
    </row>
    <row r="20" spans="2:29" ht="15" customHeight="1" x14ac:dyDescent="0.35">
      <c r="B20" s="119" t="s">
        <v>24</v>
      </c>
      <c r="C20" s="120">
        <v>6746</v>
      </c>
      <c r="D20" s="120">
        <v>7705</v>
      </c>
      <c r="E20" s="120">
        <v>8347</v>
      </c>
      <c r="F20" s="120">
        <v>6933</v>
      </c>
      <c r="G20" s="120">
        <v>9637</v>
      </c>
      <c r="H20" s="121">
        <v>8877</v>
      </c>
      <c r="I20" s="121">
        <v>7059</v>
      </c>
      <c r="J20" s="121">
        <v>5353</v>
      </c>
      <c r="K20" s="121">
        <v>5189</v>
      </c>
      <c r="L20" s="121">
        <v>4399</v>
      </c>
      <c r="M20" s="121">
        <v>3890</v>
      </c>
      <c r="N20" s="121">
        <v>3900</v>
      </c>
      <c r="O20" s="121">
        <v>4450</v>
      </c>
      <c r="P20" s="121">
        <v>4170</v>
      </c>
      <c r="Q20" s="121">
        <v>4245</v>
      </c>
      <c r="R20" s="121">
        <v>5302</v>
      </c>
      <c r="S20" s="121">
        <v>5539</v>
      </c>
      <c r="T20" s="122">
        <f t="shared" si="4"/>
        <v>3.4746870913506443E-2</v>
      </c>
      <c r="U20" s="122">
        <f t="shared" si="5"/>
        <v>0.24471910112359552</v>
      </c>
      <c r="V20" s="122">
        <f t="shared" si="6"/>
        <v>4.4700113164843458E-2</v>
      </c>
      <c r="W20" s="122">
        <f t="shared" si="7"/>
        <v>5.9995884015900697E-2</v>
      </c>
      <c r="X20" s="142"/>
      <c r="Y20" s="123"/>
      <c r="Z20" s="123"/>
      <c r="AA20" s="123"/>
      <c r="AB20" s="130"/>
      <c r="AC20" s="130"/>
    </row>
    <row r="21" spans="2:29" ht="15" customHeight="1" x14ac:dyDescent="0.35">
      <c r="B21" s="119" t="s">
        <v>39</v>
      </c>
      <c r="C21" s="120">
        <v>1957</v>
      </c>
      <c r="D21" s="120">
        <v>1758</v>
      </c>
      <c r="E21" s="120">
        <v>2159</v>
      </c>
      <c r="F21" s="120">
        <v>2142</v>
      </c>
      <c r="G21" s="120">
        <v>2333</v>
      </c>
      <c r="H21" s="121">
        <v>2372</v>
      </c>
      <c r="I21" s="121">
        <v>2497</v>
      </c>
      <c r="J21" s="121">
        <v>2350</v>
      </c>
      <c r="K21" s="121">
        <v>2370</v>
      </c>
      <c r="L21" s="121">
        <v>2289</v>
      </c>
      <c r="M21" s="121">
        <v>2205</v>
      </c>
      <c r="N21" s="121">
        <v>2401</v>
      </c>
      <c r="O21" s="121">
        <v>2199</v>
      </c>
      <c r="P21" s="121">
        <v>2658</v>
      </c>
      <c r="Q21" s="121">
        <v>2539</v>
      </c>
      <c r="R21" s="121">
        <v>2741</v>
      </c>
      <c r="S21" s="121">
        <v>2758</v>
      </c>
      <c r="T21" s="122">
        <f>IFERROR((S21-J21)/J21,"n/a")</f>
        <v>0.17361702127659576</v>
      </c>
      <c r="U21" s="122">
        <f t="shared" si="5"/>
        <v>0.25420645748067305</v>
      </c>
      <c r="V21" s="122">
        <f t="shared" si="6"/>
        <v>6.2021160160525357E-3</v>
      </c>
      <c r="W21" s="122">
        <f t="shared" si="7"/>
        <v>2.9873379331260899E-2</v>
      </c>
      <c r="X21" s="142"/>
      <c r="Y21" s="123"/>
      <c r="Z21" s="123"/>
      <c r="AA21" s="123"/>
      <c r="AB21" s="130"/>
      <c r="AC21" s="130"/>
    </row>
    <row r="22" spans="2:29" ht="15" customHeight="1" x14ac:dyDescent="0.35">
      <c r="B22" s="119" t="s">
        <v>40</v>
      </c>
      <c r="C22" s="120">
        <v>105</v>
      </c>
      <c r="D22" s="120">
        <v>123</v>
      </c>
      <c r="E22" s="120">
        <v>150</v>
      </c>
      <c r="F22" s="120">
        <v>167</v>
      </c>
      <c r="G22" s="120">
        <v>200</v>
      </c>
      <c r="H22" s="121">
        <v>139</v>
      </c>
      <c r="I22" s="121">
        <v>137</v>
      </c>
      <c r="J22" s="121">
        <v>109</v>
      </c>
      <c r="K22" s="121">
        <v>120</v>
      </c>
      <c r="L22" s="121">
        <v>103</v>
      </c>
      <c r="M22" s="121">
        <v>63</v>
      </c>
      <c r="N22" s="121">
        <v>130</v>
      </c>
      <c r="O22" s="121">
        <v>95</v>
      </c>
      <c r="P22" s="121">
        <v>95</v>
      </c>
      <c r="Q22" s="121">
        <v>116</v>
      </c>
      <c r="R22" s="121">
        <v>168</v>
      </c>
      <c r="S22" s="121">
        <v>99</v>
      </c>
      <c r="T22" s="122">
        <f t="shared" si="4"/>
        <v>-9.1743119266055051E-2</v>
      </c>
      <c r="U22" s="122">
        <f t="shared" si="5"/>
        <v>4.2105263157894736E-2</v>
      </c>
      <c r="V22" s="122">
        <f t="shared" si="6"/>
        <v>-0.4107142857142857</v>
      </c>
      <c r="W22" s="122">
        <f t="shared" si="7"/>
        <v>1.0723221732396044E-3</v>
      </c>
      <c r="X22" s="142"/>
      <c r="Y22" s="123"/>
      <c r="Z22" s="123"/>
      <c r="AA22" s="123"/>
      <c r="AB22" s="130"/>
      <c r="AC22" s="130"/>
    </row>
    <row r="23" spans="2:29" ht="15" customHeight="1" x14ac:dyDescent="0.35">
      <c r="B23" s="119" t="s">
        <v>41</v>
      </c>
      <c r="C23" s="120">
        <v>1329</v>
      </c>
      <c r="D23" s="120">
        <v>967</v>
      </c>
      <c r="E23" s="120">
        <v>1138</v>
      </c>
      <c r="F23" s="120">
        <v>868</v>
      </c>
      <c r="G23" s="120">
        <v>526</v>
      </c>
      <c r="H23" s="121">
        <v>630</v>
      </c>
      <c r="I23" s="121">
        <v>610</v>
      </c>
      <c r="J23" s="121">
        <v>1272</v>
      </c>
      <c r="K23" s="121">
        <v>1047</v>
      </c>
      <c r="L23" s="121">
        <v>766</v>
      </c>
      <c r="M23" s="121">
        <v>827</v>
      </c>
      <c r="N23" s="132">
        <v>0</v>
      </c>
      <c r="O23" s="132">
        <v>0</v>
      </c>
      <c r="P23" s="132">
        <v>0</v>
      </c>
      <c r="Q23" s="132">
        <v>0</v>
      </c>
      <c r="R23" s="132">
        <v>0</v>
      </c>
      <c r="S23" s="132">
        <v>0</v>
      </c>
      <c r="T23" s="122" t="s">
        <v>150</v>
      </c>
      <c r="U23" s="122" t="str">
        <f t="shared" si="5"/>
        <v>n/a</v>
      </c>
      <c r="V23" s="122" t="str">
        <f t="shared" si="6"/>
        <v>n/a</v>
      </c>
      <c r="W23" s="122">
        <f t="shared" si="7"/>
        <v>0</v>
      </c>
      <c r="X23" s="142"/>
      <c r="Y23" s="123"/>
      <c r="Z23" s="123"/>
      <c r="AA23" s="123"/>
      <c r="AB23" s="130"/>
      <c r="AC23" s="130"/>
    </row>
    <row r="24" spans="2:29" ht="15" customHeight="1" x14ac:dyDescent="0.35">
      <c r="B24" s="119" t="s">
        <v>154</v>
      </c>
      <c r="C24" s="132">
        <v>0</v>
      </c>
      <c r="D24" s="132">
        <v>0</v>
      </c>
      <c r="E24" s="132">
        <v>0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0</v>
      </c>
      <c r="L24" s="132">
        <v>0</v>
      </c>
      <c r="M24" s="132">
        <v>0</v>
      </c>
      <c r="N24" s="132">
        <v>133</v>
      </c>
      <c r="O24" s="132">
        <v>136</v>
      </c>
      <c r="P24" s="132">
        <v>218</v>
      </c>
      <c r="Q24" s="132">
        <v>211</v>
      </c>
      <c r="R24" s="132">
        <v>208</v>
      </c>
      <c r="S24" s="132">
        <v>259</v>
      </c>
      <c r="T24" s="122" t="str">
        <f t="shared" si="4"/>
        <v>n/a</v>
      </c>
      <c r="U24" s="122">
        <f t="shared" si="5"/>
        <v>0.90441176470588236</v>
      </c>
      <c r="V24" s="122">
        <f t="shared" si="6"/>
        <v>0.24519230769230768</v>
      </c>
      <c r="W24" s="122">
        <f t="shared" si="7"/>
        <v>2.8053681097884599E-3</v>
      </c>
      <c r="X24" s="142"/>
      <c r="Y24" s="123"/>
      <c r="Z24" s="123"/>
      <c r="AA24" s="123"/>
      <c r="AB24" s="130"/>
      <c r="AC24" s="130"/>
    </row>
    <row r="25" spans="2:29" ht="15" customHeight="1" x14ac:dyDescent="0.35">
      <c r="B25" s="119" t="s">
        <v>14</v>
      </c>
      <c r="C25" s="120">
        <v>997</v>
      </c>
      <c r="D25" s="120">
        <v>1842</v>
      </c>
      <c r="E25" s="120">
        <v>1548</v>
      </c>
      <c r="F25" s="120">
        <v>745</v>
      </c>
      <c r="G25" s="120">
        <v>1372</v>
      </c>
      <c r="H25" s="121">
        <v>883</v>
      </c>
      <c r="I25" s="121">
        <v>494</v>
      </c>
      <c r="J25" s="121">
        <v>9</v>
      </c>
      <c r="K25" s="121">
        <v>0</v>
      </c>
      <c r="L25" s="121">
        <v>0</v>
      </c>
      <c r="M25" s="121">
        <v>90</v>
      </c>
      <c r="N25" s="121">
        <v>433</v>
      </c>
      <c r="O25" s="132">
        <v>308</v>
      </c>
      <c r="P25" s="132">
        <v>363</v>
      </c>
      <c r="Q25" s="132">
        <v>272</v>
      </c>
      <c r="R25" s="132">
        <v>294</v>
      </c>
      <c r="S25" s="132">
        <v>247</v>
      </c>
      <c r="T25" s="122">
        <f t="shared" si="4"/>
        <v>26.444444444444443</v>
      </c>
      <c r="U25" s="122">
        <f t="shared" si="5"/>
        <v>-0.19805194805194806</v>
      </c>
      <c r="V25" s="122">
        <f t="shared" si="6"/>
        <v>-0.1598639455782313</v>
      </c>
      <c r="W25" s="122">
        <f t="shared" si="7"/>
        <v>2.6753896645472959E-3</v>
      </c>
      <c r="X25" s="142"/>
      <c r="Y25" s="123"/>
      <c r="Z25" s="123"/>
      <c r="AA25" s="123"/>
      <c r="AB25" s="130"/>
      <c r="AC25" s="130"/>
    </row>
    <row r="26" spans="2:29" ht="15" customHeight="1" x14ac:dyDescent="0.35">
      <c r="B26" s="124" t="s">
        <v>6</v>
      </c>
      <c r="C26" s="125">
        <v>62548</v>
      </c>
      <c r="D26" s="125">
        <v>66331</v>
      </c>
      <c r="E26" s="125">
        <v>70248</v>
      </c>
      <c r="F26" s="125">
        <v>72884</v>
      </c>
      <c r="G26" s="125">
        <v>78372</v>
      </c>
      <c r="H26" s="125">
        <v>82515</v>
      </c>
      <c r="I26" s="125">
        <v>85055</v>
      </c>
      <c r="J26" s="125">
        <v>87825</v>
      </c>
      <c r="K26" s="125">
        <v>87313</v>
      </c>
      <c r="L26" s="125">
        <v>86561</v>
      </c>
      <c r="M26" s="125">
        <v>86332</v>
      </c>
      <c r="N26" s="125">
        <v>85258</v>
      </c>
      <c r="O26" s="125">
        <v>82437</v>
      </c>
      <c r="P26" s="125">
        <v>85749</v>
      </c>
      <c r="Q26" s="125">
        <v>88998</v>
      </c>
      <c r="R26" s="125">
        <v>90954</v>
      </c>
      <c r="S26" s="125">
        <v>92323</v>
      </c>
      <c r="T26" s="127">
        <f t="shared" ref="T26" si="8">IFERROR((S26-J26)/J26,"n/a")</f>
        <v>5.1215485340165103E-2</v>
      </c>
      <c r="U26" s="127">
        <f t="shared" ref="U26" si="9">IFERROR((S26-O26)/O26,"n/a")</f>
        <v>0.11992187973846695</v>
      </c>
      <c r="V26" s="127">
        <f t="shared" ref="V26" si="10">IFERROR((S26-R26)/R26,"n/a")</f>
        <v>1.5051564527123602E-2</v>
      </c>
      <c r="W26" s="127">
        <f t="shared" ref="W26" si="11">S26/S$11</f>
        <v>1</v>
      </c>
      <c r="X26" s="142"/>
      <c r="Y26" s="123"/>
      <c r="Z26" s="123"/>
      <c r="AA26" s="123"/>
      <c r="AB26" s="130"/>
      <c r="AC26" s="130"/>
    </row>
    <row r="27" spans="2:29" ht="15" customHeight="1" x14ac:dyDescent="0.35">
      <c r="B27" s="124" t="s">
        <v>145</v>
      </c>
      <c r="C27" s="153">
        <f>C16/C26</f>
        <v>9.117797531495811E-2</v>
      </c>
      <c r="D27" s="153">
        <f t="shared" ref="D27:S27" si="12">D16/D26</f>
        <v>8.9942862311739605E-2</v>
      </c>
      <c r="E27" s="153">
        <f t="shared" si="12"/>
        <v>9.2315795467486625E-2</v>
      </c>
      <c r="F27" s="153">
        <f t="shared" si="12"/>
        <v>0.10169584545304867</v>
      </c>
      <c r="G27" s="153">
        <f t="shared" si="12"/>
        <v>9.9882611136630425E-2</v>
      </c>
      <c r="H27" s="153">
        <f t="shared" si="12"/>
        <v>0.10423559352844937</v>
      </c>
      <c r="I27" s="153">
        <f t="shared" si="12"/>
        <v>0.10704838045970255</v>
      </c>
      <c r="J27" s="153">
        <f t="shared" si="12"/>
        <v>0.10926273840022772</v>
      </c>
      <c r="K27" s="153">
        <f t="shared" si="12"/>
        <v>0.11765716445431952</v>
      </c>
      <c r="L27" s="153">
        <f t="shared" si="12"/>
        <v>0.13009322905234458</v>
      </c>
      <c r="M27" s="153">
        <f t="shared" si="12"/>
        <v>0.13924153268776351</v>
      </c>
      <c r="N27" s="153">
        <f t="shared" si="12"/>
        <v>0.14743484482394614</v>
      </c>
      <c r="O27" s="153">
        <f t="shared" si="12"/>
        <v>0.16058323325691135</v>
      </c>
      <c r="P27" s="153">
        <f t="shared" si="12"/>
        <v>0.16073656835648228</v>
      </c>
      <c r="Q27" s="153">
        <f t="shared" si="12"/>
        <v>0.16343063889076159</v>
      </c>
      <c r="R27" s="153">
        <f t="shared" si="12"/>
        <v>0.16910746091430834</v>
      </c>
      <c r="S27" s="153">
        <f t="shared" si="12"/>
        <v>0.17426860045709086</v>
      </c>
      <c r="T27" s="162"/>
      <c r="U27" s="165"/>
      <c r="V27" s="164"/>
      <c r="W27" s="163"/>
      <c r="X27" s="142"/>
      <c r="Y27" s="123"/>
      <c r="Z27" s="123"/>
      <c r="AA27" s="123"/>
      <c r="AB27" s="130"/>
      <c r="AC27" s="130"/>
    </row>
    <row r="28" spans="2:29" ht="15" customHeight="1" x14ac:dyDescent="0.35">
      <c r="B28" s="124" t="s">
        <v>146</v>
      </c>
      <c r="C28" s="153">
        <f>(C16+C17)/C26</f>
        <v>0.27783462300952866</v>
      </c>
      <c r="D28" s="153">
        <f t="shared" ref="D28:S28" si="13">(D16+D17)/D26</f>
        <v>0.27836155040629568</v>
      </c>
      <c r="E28" s="153">
        <f t="shared" si="13"/>
        <v>0.28108985309190299</v>
      </c>
      <c r="F28" s="153">
        <f t="shared" si="13"/>
        <v>0.30212392294605128</v>
      </c>
      <c r="G28" s="153">
        <f t="shared" si="13"/>
        <v>0.31540601235134996</v>
      </c>
      <c r="H28" s="153">
        <f t="shared" si="13"/>
        <v>0.34574319820638671</v>
      </c>
      <c r="I28" s="153">
        <f t="shared" si="13"/>
        <v>0.3405796249485627</v>
      </c>
      <c r="J28" s="153">
        <f t="shared" si="13"/>
        <v>0.34995730145175064</v>
      </c>
      <c r="K28" s="153">
        <f t="shared" si="13"/>
        <v>0.36614249882606253</v>
      </c>
      <c r="L28" s="153">
        <f t="shared" si="13"/>
        <v>0.3946349972851515</v>
      </c>
      <c r="M28" s="153">
        <f t="shared" si="13"/>
        <v>0.41376314692118799</v>
      </c>
      <c r="N28" s="153">
        <f t="shared" si="13"/>
        <v>0.44964695395153537</v>
      </c>
      <c r="O28" s="153">
        <f t="shared" si="13"/>
        <v>0.4821863968848939</v>
      </c>
      <c r="P28" s="153">
        <f t="shared" si="13"/>
        <v>0.48252457754609385</v>
      </c>
      <c r="Q28" s="153">
        <f t="shared" si="13"/>
        <v>0.4961010359783366</v>
      </c>
      <c r="R28" s="153">
        <f t="shared" si="13"/>
        <v>0.50997207379554499</v>
      </c>
      <c r="S28" s="153">
        <f t="shared" si="13"/>
        <v>0.52253501294368687</v>
      </c>
      <c r="T28" s="162"/>
      <c r="U28" s="165"/>
      <c r="V28" s="164"/>
      <c r="W28" s="164"/>
      <c r="X28" s="142"/>
      <c r="Y28" s="123"/>
      <c r="Z28" s="123"/>
      <c r="AA28" s="123"/>
      <c r="AB28" s="130"/>
      <c r="AC28" s="130"/>
    </row>
    <row r="29" spans="2:29" ht="15" customHeight="1" x14ac:dyDescent="0.35"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42"/>
      <c r="P29" s="142"/>
      <c r="Q29" s="142"/>
      <c r="R29" s="142"/>
      <c r="S29" s="142"/>
      <c r="T29" s="154"/>
      <c r="U29" s="154"/>
      <c r="V29" s="172"/>
      <c r="W29" s="172"/>
      <c r="X29" s="130"/>
      <c r="Y29" s="130"/>
      <c r="Z29" s="130"/>
      <c r="AA29" s="130"/>
      <c r="AB29" s="130"/>
    </row>
    <row r="30" spans="2:29" ht="15" customHeight="1" x14ac:dyDescent="0.35"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54"/>
      <c r="V30" s="172"/>
      <c r="W30" s="172"/>
      <c r="X30" s="130"/>
      <c r="Y30" s="130"/>
      <c r="Z30" s="130"/>
      <c r="AA30" s="130"/>
      <c r="AB30" s="130"/>
    </row>
    <row r="31" spans="2:29" ht="15" customHeight="1" x14ac:dyDescent="0.35">
      <c r="B31" s="59" t="s">
        <v>350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30"/>
      <c r="S31" s="130"/>
      <c r="T31" s="130"/>
    </row>
    <row r="32" spans="2:29" ht="39" x14ac:dyDescent="0.35">
      <c r="B32" s="159" t="s">
        <v>122</v>
      </c>
      <c r="C32" s="23" t="s">
        <v>124</v>
      </c>
      <c r="D32" s="23">
        <v>2009</v>
      </c>
      <c r="E32" s="23">
        <v>2010</v>
      </c>
      <c r="F32" s="23">
        <v>2011</v>
      </c>
      <c r="G32" s="23">
        <v>2012</v>
      </c>
      <c r="H32" s="23">
        <v>2013</v>
      </c>
      <c r="I32" s="23">
        <v>2014</v>
      </c>
      <c r="J32" s="23">
        <v>2015</v>
      </c>
      <c r="K32" s="23">
        <v>2016</v>
      </c>
      <c r="L32" s="23">
        <v>2017</v>
      </c>
      <c r="M32" s="23">
        <v>2018</v>
      </c>
      <c r="N32" s="23">
        <v>2019</v>
      </c>
      <c r="O32" s="23">
        <v>2020</v>
      </c>
      <c r="P32" s="23">
        <v>2021</v>
      </c>
      <c r="Q32" s="23">
        <v>2022</v>
      </c>
      <c r="R32" s="23">
        <v>2023</v>
      </c>
      <c r="S32" s="23">
        <v>2024</v>
      </c>
      <c r="T32" s="23">
        <v>2025</v>
      </c>
      <c r="U32" s="23" t="s">
        <v>335</v>
      </c>
      <c r="V32" s="23" t="s">
        <v>336</v>
      </c>
      <c r="W32" s="23" t="s">
        <v>337</v>
      </c>
      <c r="X32" s="23" t="s">
        <v>339</v>
      </c>
    </row>
    <row r="33" spans="2:24" ht="15" customHeight="1" x14ac:dyDescent="0.35">
      <c r="B33" s="196" t="s">
        <v>21</v>
      </c>
      <c r="C33" s="120" t="s">
        <v>4</v>
      </c>
      <c r="D33" s="120">
        <v>1426</v>
      </c>
      <c r="E33" s="120">
        <v>1505</v>
      </c>
      <c r="F33" s="120">
        <v>1719</v>
      </c>
      <c r="G33" s="120">
        <v>2078</v>
      </c>
      <c r="H33" s="121">
        <v>2312</v>
      </c>
      <c r="I33" s="121">
        <v>2581</v>
      </c>
      <c r="J33" s="121">
        <v>2832</v>
      </c>
      <c r="K33" s="121">
        <v>3022</v>
      </c>
      <c r="L33" s="121">
        <v>3325</v>
      </c>
      <c r="M33" s="121">
        <v>3749</v>
      </c>
      <c r="N33" s="121">
        <v>4046</v>
      </c>
      <c r="O33" s="121">
        <v>4293</v>
      </c>
      <c r="P33" s="121">
        <v>4612</v>
      </c>
      <c r="Q33" s="121">
        <v>4853</v>
      </c>
      <c r="R33" s="121">
        <v>5202</v>
      </c>
      <c r="S33" s="121">
        <v>5540</v>
      </c>
      <c r="T33" s="121">
        <v>5909</v>
      </c>
      <c r="U33" s="122">
        <f t="shared" ref="U33:U40" si="14">(T33-K33)/K33</f>
        <v>0.95532759761747188</v>
      </c>
      <c r="V33" s="122">
        <f t="shared" ref="V33:V40" si="15">(T33-P33)/P33</f>
        <v>0.28122289679098006</v>
      </c>
      <c r="W33" s="122">
        <f t="shared" ref="W33:W40" si="16">(T33-S33)/S33</f>
        <v>6.6606498194945851E-2</v>
      </c>
      <c r="X33" s="122">
        <f>T33/(T33+T34)</f>
        <v>0.36726956305550373</v>
      </c>
    </row>
    <row r="34" spans="2:24" ht="15" customHeight="1" x14ac:dyDescent="0.35">
      <c r="B34" s="197"/>
      <c r="C34" s="120" t="s">
        <v>5</v>
      </c>
      <c r="D34" s="120">
        <v>4277</v>
      </c>
      <c r="E34" s="120">
        <v>4461</v>
      </c>
      <c r="F34" s="120">
        <v>4766</v>
      </c>
      <c r="G34" s="120">
        <v>5334</v>
      </c>
      <c r="H34" s="121">
        <v>5516</v>
      </c>
      <c r="I34" s="121">
        <v>6020</v>
      </c>
      <c r="J34" s="121">
        <v>6273</v>
      </c>
      <c r="K34" s="121">
        <v>6574</v>
      </c>
      <c r="L34" s="121">
        <v>6948</v>
      </c>
      <c r="M34" s="121">
        <v>7512</v>
      </c>
      <c r="N34" s="121">
        <v>7975</v>
      </c>
      <c r="O34" s="121">
        <v>8277</v>
      </c>
      <c r="P34" s="121">
        <v>8626</v>
      </c>
      <c r="Q34" s="121">
        <v>8930</v>
      </c>
      <c r="R34" s="121">
        <v>9343</v>
      </c>
      <c r="S34" s="121">
        <v>9841</v>
      </c>
      <c r="T34" s="121">
        <v>10180</v>
      </c>
      <c r="U34" s="122">
        <f t="shared" si="14"/>
        <v>0.54852449041679341</v>
      </c>
      <c r="V34" s="122">
        <f t="shared" si="15"/>
        <v>0.18015302573614653</v>
      </c>
      <c r="W34" s="122">
        <f t="shared" si="16"/>
        <v>3.4447718727771567E-2</v>
      </c>
      <c r="X34" s="122">
        <f>T34/(T33+T34)</f>
        <v>0.63273043694449627</v>
      </c>
    </row>
    <row r="35" spans="2:24" ht="15" customHeight="1" x14ac:dyDescent="0.35">
      <c r="B35" s="196" t="s">
        <v>22</v>
      </c>
      <c r="C35" s="120" t="s">
        <v>4</v>
      </c>
      <c r="D35" s="120">
        <v>4681</v>
      </c>
      <c r="E35" s="120">
        <v>5066</v>
      </c>
      <c r="F35" s="120">
        <v>5476</v>
      </c>
      <c r="G35" s="120">
        <v>6185</v>
      </c>
      <c r="H35" s="121">
        <v>7299</v>
      </c>
      <c r="I35" s="121">
        <v>8766</v>
      </c>
      <c r="J35" s="121">
        <v>8731</v>
      </c>
      <c r="K35" s="121">
        <v>9486</v>
      </c>
      <c r="L35" s="121">
        <v>9700</v>
      </c>
      <c r="M35" s="121">
        <v>10551</v>
      </c>
      <c r="N35" s="121">
        <v>11031</v>
      </c>
      <c r="O35" s="121">
        <v>12051</v>
      </c>
      <c r="P35" s="121">
        <v>12590</v>
      </c>
      <c r="Q35" s="121">
        <v>13091</v>
      </c>
      <c r="R35" s="121">
        <v>14204</v>
      </c>
      <c r="S35" s="121">
        <v>15084</v>
      </c>
      <c r="T35" s="121">
        <v>15781</v>
      </c>
      <c r="U35" s="122">
        <f t="shared" si="14"/>
        <v>0.66360952983343879</v>
      </c>
      <c r="V35" s="122">
        <f t="shared" si="15"/>
        <v>0.2534551231135822</v>
      </c>
      <c r="W35" s="122">
        <f t="shared" si="16"/>
        <v>4.6207902413153007E-2</v>
      </c>
      <c r="X35" s="122">
        <f>T35/(T35+T36)</f>
        <v>0.49080956675893384</v>
      </c>
    </row>
    <row r="36" spans="2:24" ht="15" customHeight="1" x14ac:dyDescent="0.35">
      <c r="B36" s="197"/>
      <c r="C36" s="120" t="s">
        <v>5</v>
      </c>
      <c r="D36" s="120">
        <v>6994</v>
      </c>
      <c r="E36" s="120">
        <v>7432</v>
      </c>
      <c r="F36" s="120">
        <v>7785</v>
      </c>
      <c r="G36" s="120">
        <v>8423</v>
      </c>
      <c r="H36" s="121">
        <v>9592</v>
      </c>
      <c r="I36" s="121">
        <v>11162</v>
      </c>
      <c r="J36" s="121">
        <v>11132</v>
      </c>
      <c r="K36" s="121">
        <v>11653</v>
      </c>
      <c r="L36" s="121">
        <v>11996</v>
      </c>
      <c r="M36" s="121">
        <v>12348</v>
      </c>
      <c r="N36" s="121">
        <v>12669</v>
      </c>
      <c r="O36" s="121">
        <v>13715</v>
      </c>
      <c r="P36" s="121">
        <v>13922</v>
      </c>
      <c r="Q36" s="121">
        <v>14502</v>
      </c>
      <c r="R36" s="121">
        <v>15403</v>
      </c>
      <c r="S36" s="121">
        <v>15919</v>
      </c>
      <c r="T36" s="121">
        <v>16372</v>
      </c>
      <c r="U36" s="122">
        <f t="shared" si="14"/>
        <v>0.40496009611258904</v>
      </c>
      <c r="V36" s="122">
        <f t="shared" si="15"/>
        <v>0.17598046257721592</v>
      </c>
      <c r="W36" s="122">
        <f t="shared" si="16"/>
        <v>2.8456561341792825E-2</v>
      </c>
      <c r="X36" s="122">
        <f>T36/(T35+T36)</f>
        <v>0.50919043324106616</v>
      </c>
    </row>
    <row r="37" spans="2:24" ht="15" customHeight="1" x14ac:dyDescent="0.35">
      <c r="B37" s="196" t="s">
        <v>109</v>
      </c>
      <c r="C37" s="120" t="s">
        <v>4</v>
      </c>
      <c r="D37" s="120">
        <v>861</v>
      </c>
      <c r="E37" s="120">
        <v>1171</v>
      </c>
      <c r="F37" s="120">
        <v>1173</v>
      </c>
      <c r="G37" s="120">
        <v>1176</v>
      </c>
      <c r="H37" s="121">
        <v>1406</v>
      </c>
      <c r="I37" s="121">
        <v>1610</v>
      </c>
      <c r="J37" s="121">
        <v>1685</v>
      </c>
      <c r="K37" s="121">
        <v>1933</v>
      </c>
      <c r="L37" s="121">
        <v>1981</v>
      </c>
      <c r="M37" s="121">
        <v>2147</v>
      </c>
      <c r="N37" s="121">
        <v>1976</v>
      </c>
      <c r="O37" s="121">
        <v>2058</v>
      </c>
      <c r="P37" s="121">
        <v>1981</v>
      </c>
      <c r="Q37" s="121">
        <v>2202</v>
      </c>
      <c r="R37" s="121">
        <v>2353</v>
      </c>
      <c r="S37" s="121">
        <v>2506</v>
      </c>
      <c r="T37" s="121">
        <v>2872</v>
      </c>
      <c r="U37" s="122">
        <f t="shared" si="14"/>
        <v>0.48577340920848422</v>
      </c>
      <c r="V37" s="122">
        <f t="shared" si="15"/>
        <v>0.44977284199899042</v>
      </c>
      <c r="W37" s="122">
        <f t="shared" si="16"/>
        <v>0.14604948124501196</v>
      </c>
      <c r="X37" s="122">
        <f>T37/(T37+T38)</f>
        <v>0.43436176648517849</v>
      </c>
    </row>
    <row r="38" spans="2:24" ht="15" customHeight="1" x14ac:dyDescent="0.35">
      <c r="B38" s="197"/>
      <c r="C38" s="120" t="s">
        <v>5</v>
      </c>
      <c r="D38" s="120">
        <v>1723</v>
      </c>
      <c r="E38" s="120">
        <v>2019</v>
      </c>
      <c r="F38" s="120">
        <v>2117</v>
      </c>
      <c r="G38" s="120">
        <v>1988</v>
      </c>
      <c r="H38" s="121">
        <v>2290</v>
      </c>
      <c r="I38" s="121">
        <v>2670</v>
      </c>
      <c r="J38" s="121">
        <v>2767</v>
      </c>
      <c r="K38" s="121">
        <v>3073</v>
      </c>
      <c r="L38" s="121">
        <v>3095</v>
      </c>
      <c r="M38" s="121">
        <v>3295</v>
      </c>
      <c r="N38" s="121">
        <v>2918</v>
      </c>
      <c r="O38" s="121">
        <v>3092</v>
      </c>
      <c r="P38" s="121">
        <v>2854</v>
      </c>
      <c r="Q38" s="121">
        <v>3192</v>
      </c>
      <c r="R38" s="121">
        <v>3410</v>
      </c>
      <c r="S38" s="121">
        <v>3500</v>
      </c>
      <c r="T38" s="121">
        <v>3740</v>
      </c>
      <c r="U38" s="122">
        <f t="shared" si="14"/>
        <v>0.21705174096973642</v>
      </c>
      <c r="V38" s="122">
        <f t="shared" si="15"/>
        <v>0.3104414856341976</v>
      </c>
      <c r="W38" s="122">
        <f t="shared" si="16"/>
        <v>6.8571428571428575E-2</v>
      </c>
      <c r="X38" s="122">
        <f>T38/(T37+T38)</f>
        <v>0.56563823351482156</v>
      </c>
    </row>
    <row r="39" spans="2:24" ht="15" customHeight="1" x14ac:dyDescent="0.35">
      <c r="B39" s="196" t="s">
        <v>38</v>
      </c>
      <c r="C39" s="120" t="s">
        <v>4</v>
      </c>
      <c r="D39" s="120">
        <v>13315</v>
      </c>
      <c r="E39" s="120">
        <v>13831</v>
      </c>
      <c r="F39" s="120">
        <v>14452</v>
      </c>
      <c r="G39" s="120">
        <v>16497</v>
      </c>
      <c r="H39" s="121">
        <v>15843</v>
      </c>
      <c r="I39" s="121">
        <v>16387</v>
      </c>
      <c r="J39" s="121">
        <v>18433</v>
      </c>
      <c r="K39" s="121">
        <v>19626</v>
      </c>
      <c r="L39" s="121">
        <v>19228</v>
      </c>
      <c r="M39" s="121">
        <v>18325</v>
      </c>
      <c r="N39" s="121">
        <v>18290</v>
      </c>
      <c r="O39" s="121">
        <v>16296</v>
      </c>
      <c r="P39" s="121">
        <v>14371</v>
      </c>
      <c r="Q39" s="121">
        <v>15057</v>
      </c>
      <c r="R39" s="121">
        <v>15146</v>
      </c>
      <c r="S39" s="121">
        <v>14205</v>
      </c>
      <c r="T39" s="121">
        <v>13791</v>
      </c>
      <c r="U39" s="122">
        <f t="shared" si="14"/>
        <v>-0.29730969122592477</v>
      </c>
      <c r="V39" s="122">
        <f t="shared" si="15"/>
        <v>-4.0359056433094426E-2</v>
      </c>
      <c r="W39" s="122">
        <f t="shared" si="16"/>
        <v>-2.9144667370644139E-2</v>
      </c>
      <c r="X39" s="122">
        <f>T39/(T39+T40+T41)</f>
        <v>0.48275982777330484</v>
      </c>
    </row>
    <row r="40" spans="2:24" ht="15" customHeight="1" x14ac:dyDescent="0.35">
      <c r="B40" s="198"/>
      <c r="C40" s="120" t="s">
        <v>5</v>
      </c>
      <c r="D40" s="120">
        <v>18137</v>
      </c>
      <c r="E40" s="120">
        <v>18451</v>
      </c>
      <c r="F40" s="120">
        <v>19418</v>
      </c>
      <c r="G40" s="120">
        <v>20348</v>
      </c>
      <c r="H40" s="121">
        <v>20046</v>
      </c>
      <c r="I40" s="121">
        <v>20418</v>
      </c>
      <c r="J40" s="121">
        <v>22405</v>
      </c>
      <c r="K40" s="121">
        <v>23365</v>
      </c>
      <c r="L40" s="121">
        <v>22314</v>
      </c>
      <c r="M40" s="121">
        <v>21077</v>
      </c>
      <c r="N40" s="121">
        <v>20352</v>
      </c>
      <c r="O40" s="121">
        <v>18479</v>
      </c>
      <c r="P40" s="121">
        <v>16293</v>
      </c>
      <c r="Q40" s="121">
        <v>16418</v>
      </c>
      <c r="R40" s="121">
        <v>16554</v>
      </c>
      <c r="S40" s="121">
        <v>15646</v>
      </c>
      <c r="T40" s="121">
        <v>14775</v>
      </c>
      <c r="U40" s="122">
        <f t="shared" si="14"/>
        <v>-0.36764391183393963</v>
      </c>
      <c r="V40" s="122">
        <f t="shared" si="15"/>
        <v>-9.316884551647947E-2</v>
      </c>
      <c r="W40" s="122">
        <f t="shared" si="16"/>
        <v>-5.5669180621245047E-2</v>
      </c>
      <c r="X40" s="122">
        <f>T40/(T39+T40+T41)</f>
        <v>0.51720516680085415</v>
      </c>
    </row>
    <row r="41" spans="2:24" ht="15" customHeight="1" x14ac:dyDescent="0.35">
      <c r="B41" s="197"/>
      <c r="C41" s="120" t="s">
        <v>341</v>
      </c>
      <c r="D41" s="120">
        <v>0</v>
      </c>
      <c r="E41" s="120">
        <v>0</v>
      </c>
      <c r="F41" s="120">
        <v>0</v>
      </c>
      <c r="G41" s="120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0</v>
      </c>
      <c r="M41" s="121">
        <v>0</v>
      </c>
      <c r="N41" s="121">
        <v>0</v>
      </c>
      <c r="O41" s="121">
        <v>0</v>
      </c>
      <c r="P41" s="121">
        <v>0</v>
      </c>
      <c r="Q41" s="121">
        <v>0</v>
      </c>
      <c r="R41" s="121">
        <v>0</v>
      </c>
      <c r="S41" s="121">
        <v>0</v>
      </c>
      <c r="T41" s="121">
        <v>1</v>
      </c>
      <c r="U41" s="122" t="s">
        <v>150</v>
      </c>
      <c r="V41" s="122" t="s">
        <v>150</v>
      </c>
      <c r="W41" s="122" t="s">
        <v>150</v>
      </c>
      <c r="X41" s="122">
        <f>T41/(T39+T40+T41)</f>
        <v>3.5005425841005356E-5</v>
      </c>
    </row>
    <row r="42" spans="2:24" ht="15" customHeight="1" x14ac:dyDescent="0.35">
      <c r="B42" s="196" t="s">
        <v>24</v>
      </c>
      <c r="C42" s="120" t="s">
        <v>4</v>
      </c>
      <c r="D42" s="120">
        <v>3163</v>
      </c>
      <c r="E42" s="120">
        <v>3800</v>
      </c>
      <c r="F42" s="120">
        <v>4211</v>
      </c>
      <c r="G42" s="120">
        <v>3363</v>
      </c>
      <c r="H42" s="121">
        <v>4844</v>
      </c>
      <c r="I42" s="121">
        <v>4476</v>
      </c>
      <c r="J42" s="121">
        <v>3525</v>
      </c>
      <c r="K42" s="121">
        <v>2561</v>
      </c>
      <c r="L42" s="121">
        <v>2481</v>
      </c>
      <c r="M42" s="121">
        <v>2182</v>
      </c>
      <c r="N42" s="121">
        <v>1838</v>
      </c>
      <c r="O42" s="121">
        <v>1928</v>
      </c>
      <c r="P42" s="121">
        <v>2216</v>
      </c>
      <c r="Q42" s="121">
        <v>2135</v>
      </c>
      <c r="R42" s="121">
        <v>2119</v>
      </c>
      <c r="S42" s="121">
        <v>2557</v>
      </c>
      <c r="T42" s="121">
        <v>2641</v>
      </c>
      <c r="U42" s="122">
        <f t="shared" ref="U42:U47" si="17">(T42-K42)/K42</f>
        <v>3.1237797735259663E-2</v>
      </c>
      <c r="V42" s="122">
        <f t="shared" ref="V42:V47" si="18">(T42-P42)/P42</f>
        <v>0.19178700361010831</v>
      </c>
      <c r="W42" s="122">
        <f t="shared" ref="W42:W47" si="19">(T42-S42)/S42</f>
        <v>3.2850997262416894E-2</v>
      </c>
      <c r="X42" s="122">
        <f>T42/(T42+T43)</f>
        <v>0.47680086658241561</v>
      </c>
    </row>
    <row r="43" spans="2:24" ht="15" customHeight="1" x14ac:dyDescent="0.35">
      <c r="B43" s="197"/>
      <c r="C43" s="120" t="s">
        <v>5</v>
      </c>
      <c r="D43" s="120">
        <v>3583</v>
      </c>
      <c r="E43" s="120">
        <v>3905</v>
      </c>
      <c r="F43" s="120">
        <v>4136</v>
      </c>
      <c r="G43" s="120">
        <v>3570</v>
      </c>
      <c r="H43" s="121">
        <v>4793</v>
      </c>
      <c r="I43" s="121">
        <v>4401</v>
      </c>
      <c r="J43" s="121">
        <v>3534</v>
      </c>
      <c r="K43" s="121">
        <v>2792</v>
      </c>
      <c r="L43" s="121">
        <v>2708</v>
      </c>
      <c r="M43" s="121">
        <v>2217</v>
      </c>
      <c r="N43" s="121">
        <v>2052</v>
      </c>
      <c r="O43" s="121">
        <v>1972</v>
      </c>
      <c r="P43" s="121">
        <v>2234</v>
      </c>
      <c r="Q43" s="121">
        <v>2035</v>
      </c>
      <c r="R43" s="121">
        <v>2126</v>
      </c>
      <c r="S43" s="121">
        <v>2745</v>
      </c>
      <c r="T43" s="121">
        <v>2898</v>
      </c>
      <c r="U43" s="122">
        <f t="shared" si="17"/>
        <v>3.7965616045845273E-2</v>
      </c>
      <c r="V43" s="122">
        <f t="shared" si="18"/>
        <v>0.29722470904207698</v>
      </c>
      <c r="W43" s="122">
        <f t="shared" si="19"/>
        <v>5.5737704918032788E-2</v>
      </c>
      <c r="X43" s="122">
        <f>T43/(T42+T43)</f>
        <v>0.52319913341758439</v>
      </c>
    </row>
    <row r="44" spans="2:24" ht="15" customHeight="1" x14ac:dyDescent="0.35">
      <c r="B44" s="196" t="s">
        <v>39</v>
      </c>
      <c r="C44" s="120" t="s">
        <v>4</v>
      </c>
      <c r="D44" s="120">
        <v>591</v>
      </c>
      <c r="E44" s="120">
        <v>530</v>
      </c>
      <c r="F44" s="120">
        <v>692</v>
      </c>
      <c r="G44" s="120">
        <v>647</v>
      </c>
      <c r="H44" s="121">
        <v>753</v>
      </c>
      <c r="I44" s="121">
        <v>777</v>
      </c>
      <c r="J44" s="121">
        <v>834</v>
      </c>
      <c r="K44" s="121">
        <v>809</v>
      </c>
      <c r="L44" s="121">
        <v>818</v>
      </c>
      <c r="M44" s="121">
        <v>810</v>
      </c>
      <c r="N44" s="121">
        <v>811</v>
      </c>
      <c r="O44" s="121">
        <v>988</v>
      </c>
      <c r="P44" s="121">
        <v>951</v>
      </c>
      <c r="Q44" s="121">
        <v>1181</v>
      </c>
      <c r="R44" s="121">
        <v>1136</v>
      </c>
      <c r="S44" s="121">
        <v>1303</v>
      </c>
      <c r="T44" s="121">
        <v>1260</v>
      </c>
      <c r="U44" s="122">
        <f t="shared" si="17"/>
        <v>0.55747836835599507</v>
      </c>
      <c r="V44" s="122">
        <f t="shared" si="18"/>
        <v>0.32492113564668768</v>
      </c>
      <c r="W44" s="122">
        <f t="shared" si="19"/>
        <v>-3.3000767459708362E-2</v>
      </c>
      <c r="X44" s="122">
        <f>T44/(T44+T45)</f>
        <v>0.45685279187817257</v>
      </c>
    </row>
    <row r="45" spans="2:24" ht="15" customHeight="1" x14ac:dyDescent="0.35">
      <c r="B45" s="197"/>
      <c r="C45" s="120" t="s">
        <v>5</v>
      </c>
      <c r="D45" s="120">
        <v>1366</v>
      </c>
      <c r="E45" s="120">
        <v>1228</v>
      </c>
      <c r="F45" s="120">
        <v>1467</v>
      </c>
      <c r="G45" s="120">
        <v>1495</v>
      </c>
      <c r="H45" s="121">
        <v>1580</v>
      </c>
      <c r="I45" s="121">
        <v>1595</v>
      </c>
      <c r="J45" s="121">
        <v>1663</v>
      </c>
      <c r="K45" s="121">
        <v>1541</v>
      </c>
      <c r="L45" s="121">
        <v>1552</v>
      </c>
      <c r="M45" s="121">
        <v>1479</v>
      </c>
      <c r="N45" s="121">
        <v>1394</v>
      </c>
      <c r="O45" s="121">
        <v>1413</v>
      </c>
      <c r="P45" s="121">
        <v>1248</v>
      </c>
      <c r="Q45" s="121">
        <v>1477</v>
      </c>
      <c r="R45" s="121">
        <v>1403</v>
      </c>
      <c r="S45" s="121">
        <v>1438</v>
      </c>
      <c r="T45" s="121">
        <v>1498</v>
      </c>
      <c r="U45" s="122">
        <f t="shared" si="17"/>
        <v>-2.7903958468526932E-2</v>
      </c>
      <c r="V45" s="122">
        <f t="shared" si="18"/>
        <v>0.20032051282051283</v>
      </c>
      <c r="W45" s="122">
        <f t="shared" si="19"/>
        <v>4.1724617524339362E-2</v>
      </c>
      <c r="X45" s="122">
        <f>T45/(T44+T45)</f>
        <v>0.54314720812182737</v>
      </c>
    </row>
    <row r="46" spans="2:24" ht="15" customHeight="1" x14ac:dyDescent="0.35">
      <c r="B46" s="196" t="s">
        <v>40</v>
      </c>
      <c r="C46" s="120" t="s">
        <v>4</v>
      </c>
      <c r="D46" s="120">
        <v>18</v>
      </c>
      <c r="E46" s="120">
        <v>23</v>
      </c>
      <c r="F46" s="120">
        <v>34</v>
      </c>
      <c r="G46" s="120">
        <v>37</v>
      </c>
      <c r="H46" s="121">
        <v>49</v>
      </c>
      <c r="I46" s="121">
        <v>21</v>
      </c>
      <c r="J46" s="121">
        <v>25</v>
      </c>
      <c r="K46" s="121">
        <v>24</v>
      </c>
      <c r="L46" s="121">
        <v>46</v>
      </c>
      <c r="M46" s="121">
        <v>32</v>
      </c>
      <c r="N46" s="121">
        <v>24</v>
      </c>
      <c r="O46" s="121">
        <v>62</v>
      </c>
      <c r="P46" s="121">
        <v>45</v>
      </c>
      <c r="Q46" s="121">
        <v>37</v>
      </c>
      <c r="R46" s="121">
        <v>56</v>
      </c>
      <c r="S46" s="121">
        <v>84</v>
      </c>
      <c r="T46" s="121">
        <v>41</v>
      </c>
      <c r="U46" s="122">
        <f t="shared" si="17"/>
        <v>0.70833333333333337</v>
      </c>
      <c r="V46" s="122">
        <f t="shared" si="18"/>
        <v>-8.8888888888888892E-2</v>
      </c>
      <c r="W46" s="122">
        <f t="shared" si="19"/>
        <v>-0.51190476190476186</v>
      </c>
      <c r="X46" s="122">
        <f>T46/(T46+T47)</f>
        <v>0.41414141414141414</v>
      </c>
    </row>
    <row r="47" spans="2:24" ht="15" customHeight="1" x14ac:dyDescent="0.35">
      <c r="B47" s="197"/>
      <c r="C47" s="120" t="s">
        <v>5</v>
      </c>
      <c r="D47" s="120">
        <v>87</v>
      </c>
      <c r="E47" s="120">
        <v>100</v>
      </c>
      <c r="F47" s="120">
        <v>116</v>
      </c>
      <c r="G47" s="120">
        <v>130</v>
      </c>
      <c r="H47" s="121">
        <v>151</v>
      </c>
      <c r="I47" s="121">
        <v>118</v>
      </c>
      <c r="J47" s="121">
        <v>112</v>
      </c>
      <c r="K47" s="121">
        <v>85</v>
      </c>
      <c r="L47" s="121">
        <v>74</v>
      </c>
      <c r="M47" s="121">
        <v>71</v>
      </c>
      <c r="N47" s="121">
        <v>39</v>
      </c>
      <c r="O47" s="121">
        <v>68</v>
      </c>
      <c r="P47" s="121">
        <v>50</v>
      </c>
      <c r="Q47" s="121">
        <v>58</v>
      </c>
      <c r="R47" s="121">
        <v>60</v>
      </c>
      <c r="S47" s="121">
        <v>84</v>
      </c>
      <c r="T47" s="121">
        <v>58</v>
      </c>
      <c r="U47" s="122">
        <f t="shared" si="17"/>
        <v>-0.31764705882352939</v>
      </c>
      <c r="V47" s="122">
        <f t="shared" si="18"/>
        <v>0.16</v>
      </c>
      <c r="W47" s="122">
        <f t="shared" si="19"/>
        <v>-0.30952380952380953</v>
      </c>
      <c r="X47" s="122">
        <f>T47/(T46+T47)</f>
        <v>0.58585858585858586</v>
      </c>
    </row>
    <row r="48" spans="2:24" ht="15" customHeight="1" x14ac:dyDescent="0.35">
      <c r="B48" s="196" t="s">
        <v>41</v>
      </c>
      <c r="C48" s="120" t="s">
        <v>4</v>
      </c>
      <c r="D48" s="120">
        <v>498</v>
      </c>
      <c r="E48" s="120">
        <v>372</v>
      </c>
      <c r="F48" s="120">
        <v>460</v>
      </c>
      <c r="G48" s="120">
        <v>334</v>
      </c>
      <c r="H48" s="121">
        <v>196</v>
      </c>
      <c r="I48" s="121">
        <v>252</v>
      </c>
      <c r="J48" s="121">
        <v>223</v>
      </c>
      <c r="K48" s="121">
        <v>601</v>
      </c>
      <c r="L48" s="121">
        <v>449</v>
      </c>
      <c r="M48" s="121">
        <v>329</v>
      </c>
      <c r="N48" s="121">
        <v>346</v>
      </c>
      <c r="O48" s="133">
        <v>0</v>
      </c>
      <c r="P48" s="133">
        <v>0</v>
      </c>
      <c r="Q48" s="133">
        <v>0</v>
      </c>
      <c r="R48" s="133">
        <v>0</v>
      </c>
      <c r="S48" s="133">
        <v>0</v>
      </c>
      <c r="T48" s="133">
        <v>0</v>
      </c>
      <c r="U48" s="122" t="s">
        <v>150</v>
      </c>
      <c r="V48" s="122" t="s">
        <v>150</v>
      </c>
      <c r="W48" s="122" t="s">
        <v>150</v>
      </c>
      <c r="X48" s="122" t="s">
        <v>150</v>
      </c>
    </row>
    <row r="49" spans="2:30" ht="15" customHeight="1" x14ac:dyDescent="0.35">
      <c r="B49" s="197"/>
      <c r="C49" s="120" t="s">
        <v>5</v>
      </c>
      <c r="D49" s="120">
        <v>831</v>
      </c>
      <c r="E49" s="120">
        <v>595</v>
      </c>
      <c r="F49" s="120">
        <v>678</v>
      </c>
      <c r="G49" s="120">
        <v>534</v>
      </c>
      <c r="H49" s="121">
        <v>330</v>
      </c>
      <c r="I49" s="121">
        <v>378</v>
      </c>
      <c r="J49" s="121">
        <v>387</v>
      </c>
      <c r="K49" s="121">
        <v>671</v>
      </c>
      <c r="L49" s="121">
        <v>598</v>
      </c>
      <c r="M49" s="121">
        <v>437</v>
      </c>
      <c r="N49" s="121">
        <v>481</v>
      </c>
      <c r="O49" s="133">
        <v>0</v>
      </c>
      <c r="P49" s="133">
        <v>0</v>
      </c>
      <c r="Q49" s="133">
        <v>0</v>
      </c>
      <c r="R49" s="133">
        <v>0</v>
      </c>
      <c r="S49" s="133">
        <v>0</v>
      </c>
      <c r="T49" s="133">
        <v>0</v>
      </c>
      <c r="U49" s="122" t="s">
        <v>150</v>
      </c>
      <c r="V49" s="122" t="s">
        <v>150</v>
      </c>
      <c r="W49" s="122" t="s">
        <v>150</v>
      </c>
      <c r="X49" s="122" t="s">
        <v>150</v>
      </c>
    </row>
    <row r="50" spans="2:30" ht="15" customHeight="1" x14ac:dyDescent="0.35">
      <c r="B50" s="196" t="s">
        <v>154</v>
      </c>
      <c r="C50" s="120" t="s">
        <v>4</v>
      </c>
      <c r="D50" s="133">
        <v>0</v>
      </c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33">
        <v>0</v>
      </c>
      <c r="L50" s="133">
        <v>0</v>
      </c>
      <c r="M50" s="133">
        <v>0</v>
      </c>
      <c r="N50" s="133">
        <v>0</v>
      </c>
      <c r="O50" s="121">
        <v>66</v>
      </c>
      <c r="P50" s="121">
        <v>61</v>
      </c>
      <c r="Q50" s="121">
        <v>102</v>
      </c>
      <c r="R50" s="121">
        <v>111</v>
      </c>
      <c r="S50" s="121">
        <v>118</v>
      </c>
      <c r="T50" s="121">
        <v>138</v>
      </c>
      <c r="U50" s="122" t="s">
        <v>150</v>
      </c>
      <c r="V50" s="122">
        <f>(T50-P50)/P50</f>
        <v>1.2622950819672132</v>
      </c>
      <c r="W50" s="122">
        <f>(T50-S50)/S50</f>
        <v>0.16949152542372881</v>
      </c>
      <c r="X50" s="122">
        <f>T50/(T50+T51)</f>
        <v>0.53281853281853286</v>
      </c>
    </row>
    <row r="51" spans="2:30" ht="15" customHeight="1" x14ac:dyDescent="0.35">
      <c r="B51" s="197"/>
      <c r="C51" s="120" t="s">
        <v>5</v>
      </c>
      <c r="D51" s="133">
        <v>0</v>
      </c>
      <c r="E51" s="133">
        <v>0</v>
      </c>
      <c r="F51" s="133">
        <v>0</v>
      </c>
      <c r="G51" s="133">
        <v>0</v>
      </c>
      <c r="H51" s="133">
        <v>0</v>
      </c>
      <c r="I51" s="133">
        <v>0</v>
      </c>
      <c r="J51" s="133">
        <v>0</v>
      </c>
      <c r="K51" s="133">
        <v>0</v>
      </c>
      <c r="L51" s="133">
        <v>0</v>
      </c>
      <c r="M51" s="133">
        <v>0</v>
      </c>
      <c r="N51" s="133">
        <v>0</v>
      </c>
      <c r="O51" s="121">
        <v>67</v>
      </c>
      <c r="P51" s="121">
        <v>75</v>
      </c>
      <c r="Q51" s="121">
        <v>116</v>
      </c>
      <c r="R51" s="121">
        <v>100</v>
      </c>
      <c r="S51" s="121">
        <v>90</v>
      </c>
      <c r="T51" s="121">
        <v>121</v>
      </c>
      <c r="U51" s="122" t="s">
        <v>150</v>
      </c>
      <c r="V51" s="122">
        <f>(T51-P51)/P51</f>
        <v>0.61333333333333329</v>
      </c>
      <c r="W51" s="122">
        <f>(T51-S51)/S51</f>
        <v>0.34444444444444444</v>
      </c>
      <c r="X51" s="122">
        <f>T51/(T51+T50)</f>
        <v>0.46718146718146719</v>
      </c>
    </row>
    <row r="52" spans="2:30" ht="15" customHeight="1" x14ac:dyDescent="0.35">
      <c r="B52" s="196" t="s">
        <v>14</v>
      </c>
      <c r="C52" s="120" t="s">
        <v>4</v>
      </c>
      <c r="D52" s="120">
        <v>514</v>
      </c>
      <c r="E52" s="120">
        <v>932</v>
      </c>
      <c r="F52" s="120">
        <v>760</v>
      </c>
      <c r="G52" s="120">
        <v>340</v>
      </c>
      <c r="H52" s="121">
        <v>664</v>
      </c>
      <c r="I52" s="121">
        <v>378</v>
      </c>
      <c r="J52" s="121">
        <v>282</v>
      </c>
      <c r="K52" s="121">
        <v>1</v>
      </c>
      <c r="L52" s="121">
        <v>0</v>
      </c>
      <c r="M52" s="121">
        <v>0</v>
      </c>
      <c r="N52" s="121">
        <v>31</v>
      </c>
      <c r="O52" s="121">
        <v>214</v>
      </c>
      <c r="P52" s="121">
        <v>129</v>
      </c>
      <c r="Q52" s="121">
        <v>187</v>
      </c>
      <c r="R52" s="121">
        <v>143</v>
      </c>
      <c r="S52" s="121">
        <v>141</v>
      </c>
      <c r="T52" s="121">
        <v>132</v>
      </c>
      <c r="U52" s="122" t="s">
        <v>150</v>
      </c>
      <c r="V52" s="122">
        <f>(T52-P52)/P52</f>
        <v>2.3255813953488372E-2</v>
      </c>
      <c r="W52" s="122">
        <f>(T52-S52)/S52</f>
        <v>-6.3829787234042548E-2</v>
      </c>
      <c r="X52" s="122">
        <f>T52/(T52+T53)</f>
        <v>0.53441295546558709</v>
      </c>
    </row>
    <row r="53" spans="2:30" ht="15" customHeight="1" x14ac:dyDescent="0.35">
      <c r="B53" s="197"/>
      <c r="C53" s="120" t="s">
        <v>5</v>
      </c>
      <c r="D53" s="120">
        <v>483</v>
      </c>
      <c r="E53" s="120">
        <v>910</v>
      </c>
      <c r="F53" s="120">
        <v>788</v>
      </c>
      <c r="G53" s="120">
        <v>405</v>
      </c>
      <c r="H53" s="121">
        <v>708</v>
      </c>
      <c r="I53" s="121">
        <v>505</v>
      </c>
      <c r="J53" s="121">
        <v>212</v>
      </c>
      <c r="K53" s="121">
        <v>8</v>
      </c>
      <c r="L53" s="121">
        <v>0</v>
      </c>
      <c r="M53" s="121">
        <v>0</v>
      </c>
      <c r="N53" s="121">
        <v>59</v>
      </c>
      <c r="O53" s="121">
        <v>219</v>
      </c>
      <c r="P53" s="121">
        <v>179</v>
      </c>
      <c r="Q53" s="121">
        <v>176</v>
      </c>
      <c r="R53" s="121">
        <v>129</v>
      </c>
      <c r="S53" s="121">
        <v>153</v>
      </c>
      <c r="T53" s="121">
        <v>115</v>
      </c>
      <c r="U53" s="122" t="s">
        <v>150</v>
      </c>
      <c r="V53" s="122">
        <f>(T53-P53)/P53</f>
        <v>-0.35754189944134079</v>
      </c>
      <c r="W53" s="122">
        <f>(T53-S53)/S53</f>
        <v>-0.24836601307189543</v>
      </c>
      <c r="X53" s="122">
        <f>T53/(T52+T53)</f>
        <v>0.46558704453441296</v>
      </c>
    </row>
    <row r="54" spans="2:30" ht="15" customHeight="1" x14ac:dyDescent="0.35"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72"/>
      <c r="V54" s="172"/>
      <c r="W54" s="130"/>
    </row>
    <row r="55" spans="2:30" ht="15" customHeight="1" x14ac:dyDescent="0.35"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</row>
    <row r="56" spans="2:30" ht="15" customHeight="1" x14ac:dyDescent="0.35">
      <c r="B56" s="117" t="s">
        <v>197</v>
      </c>
      <c r="C56" s="117"/>
      <c r="D56" s="117"/>
      <c r="E56" s="117"/>
      <c r="F56" s="117"/>
      <c r="G56" s="117"/>
      <c r="H56" s="118"/>
      <c r="Q56" s="130"/>
    </row>
    <row r="57" spans="2:30" ht="30" customHeight="1" x14ac:dyDescent="0.35">
      <c r="B57" s="160" t="s">
        <v>170</v>
      </c>
      <c r="C57" s="23">
        <v>2009</v>
      </c>
      <c r="D57" s="23">
        <v>2010</v>
      </c>
      <c r="E57" s="23">
        <v>2011</v>
      </c>
      <c r="F57" s="23">
        <v>2012</v>
      </c>
      <c r="G57" s="23">
        <v>2013</v>
      </c>
      <c r="H57" s="23">
        <v>2014</v>
      </c>
      <c r="I57" s="23">
        <v>2015</v>
      </c>
      <c r="J57" s="23">
        <v>2016</v>
      </c>
      <c r="K57" s="23">
        <v>2017</v>
      </c>
      <c r="L57" s="23">
        <v>2018</v>
      </c>
      <c r="M57" s="23">
        <v>2019</v>
      </c>
      <c r="N57" s="23">
        <v>2020</v>
      </c>
      <c r="O57" s="23">
        <v>2021</v>
      </c>
      <c r="P57" s="23">
        <v>2022</v>
      </c>
      <c r="Q57" s="23">
        <v>2023</v>
      </c>
      <c r="R57" s="23">
        <v>2024</v>
      </c>
      <c r="S57" s="23">
        <v>2025</v>
      </c>
      <c r="T57" s="23" t="s">
        <v>335</v>
      </c>
      <c r="U57" s="23" t="s">
        <v>336</v>
      </c>
      <c r="V57" s="23" t="s">
        <v>337</v>
      </c>
      <c r="W57" s="23" t="s">
        <v>338</v>
      </c>
    </row>
    <row r="58" spans="2:30" ht="15" customHeight="1" x14ac:dyDescent="0.35">
      <c r="B58" s="119" t="s">
        <v>143</v>
      </c>
      <c r="C58" s="120">
        <v>51229</v>
      </c>
      <c r="D58" s="120">
        <v>53842</v>
      </c>
      <c r="E58" s="120">
        <v>57068</v>
      </c>
      <c r="F58" s="120">
        <v>59172</v>
      </c>
      <c r="G58" s="120">
        <v>63622</v>
      </c>
      <c r="H58" s="121">
        <v>67241</v>
      </c>
      <c r="I58" s="121">
        <v>70097</v>
      </c>
      <c r="J58" s="121">
        <v>72095</v>
      </c>
      <c r="K58" s="121">
        <v>72052</v>
      </c>
      <c r="L58" s="121">
        <v>71480</v>
      </c>
      <c r="M58" s="121">
        <v>71840</v>
      </c>
      <c r="N58" s="121">
        <v>71660</v>
      </c>
      <c r="O58" s="121">
        <v>69112</v>
      </c>
      <c r="P58" s="121">
        <v>72192</v>
      </c>
      <c r="Q58" s="121">
        <v>74987</v>
      </c>
      <c r="R58" s="121">
        <v>76475</v>
      </c>
      <c r="S58" s="121">
        <v>77352</v>
      </c>
      <c r="T58" s="122">
        <f>IFERROR((S58-J58)/J58,"n/a")</f>
        <v>7.2917678063666003E-2</v>
      </c>
      <c r="U58" s="122">
        <f>IFERROR((S58-O58)/O58,"n/a")</f>
        <v>0.11922676235675425</v>
      </c>
      <c r="V58" s="122">
        <f>IFERROR((S58-R58)/R58,"n/a")</f>
        <v>1.1467799934619157E-2</v>
      </c>
      <c r="W58" s="122">
        <f>S58/S$11</f>
        <v>0.83784105802454423</v>
      </c>
      <c r="X58" s="123"/>
      <c r="Y58" s="154"/>
      <c r="Z58" s="123"/>
      <c r="AA58" s="123"/>
      <c r="AB58" s="123"/>
      <c r="AC58" s="123"/>
      <c r="AD58" s="130"/>
    </row>
    <row r="59" spans="2:30" ht="15" customHeight="1" x14ac:dyDescent="0.35">
      <c r="B59" s="119" t="s">
        <v>16</v>
      </c>
      <c r="C59" s="120">
        <v>7987</v>
      </c>
      <c r="D59" s="120">
        <v>8840</v>
      </c>
      <c r="E59" s="120">
        <v>9409</v>
      </c>
      <c r="F59" s="120">
        <v>9784</v>
      </c>
      <c r="G59" s="120">
        <v>10730</v>
      </c>
      <c r="H59" s="121">
        <v>11177</v>
      </c>
      <c r="I59" s="121">
        <v>10932</v>
      </c>
      <c r="J59" s="121">
        <v>10875</v>
      </c>
      <c r="K59" s="121">
        <v>10386</v>
      </c>
      <c r="L59" s="121">
        <v>10311</v>
      </c>
      <c r="M59" s="121">
        <v>10156</v>
      </c>
      <c r="N59" s="121">
        <v>10738</v>
      </c>
      <c r="O59" s="121">
        <v>10636</v>
      </c>
      <c r="P59" s="121">
        <v>10625</v>
      </c>
      <c r="Q59" s="121">
        <v>11071</v>
      </c>
      <c r="R59" s="121">
        <v>11587</v>
      </c>
      <c r="S59" s="121">
        <v>12187</v>
      </c>
      <c r="T59" s="122">
        <f>IFERROR((S59-J59)/J59,"n/a")</f>
        <v>0.12064367816091955</v>
      </c>
      <c r="U59" s="122">
        <f>IFERROR((S59-O59)/O59,"n/a")</f>
        <v>0.14582549830763444</v>
      </c>
      <c r="V59" s="122">
        <f>IFERROR((S59-R59)/R59,"n/a")</f>
        <v>5.1782169672909294E-2</v>
      </c>
      <c r="W59" s="122">
        <f>S59/S$11</f>
        <v>0.13200394267950566</v>
      </c>
      <c r="X59" s="123"/>
      <c r="Y59" s="154"/>
      <c r="Z59" s="123"/>
      <c r="AA59" s="123"/>
      <c r="AB59" s="123"/>
      <c r="AC59" s="123"/>
    </row>
    <row r="60" spans="2:30" ht="15" customHeight="1" x14ac:dyDescent="0.35">
      <c r="B60" s="119" t="s">
        <v>17</v>
      </c>
      <c r="C60" s="120">
        <v>3332</v>
      </c>
      <c r="D60" s="120">
        <v>3649</v>
      </c>
      <c r="E60" s="120">
        <v>3771</v>
      </c>
      <c r="F60" s="120">
        <v>3928</v>
      </c>
      <c r="G60" s="120">
        <v>4020</v>
      </c>
      <c r="H60" s="121">
        <v>4097</v>
      </c>
      <c r="I60" s="121">
        <v>4026</v>
      </c>
      <c r="J60" s="121">
        <v>4855</v>
      </c>
      <c r="K60" s="121">
        <v>4875</v>
      </c>
      <c r="L60" s="121">
        <v>4770</v>
      </c>
      <c r="M60" s="121">
        <v>4336</v>
      </c>
      <c r="N60" s="121">
        <v>2860</v>
      </c>
      <c r="O60" s="121">
        <v>2689</v>
      </c>
      <c r="P60" s="121">
        <v>2932</v>
      </c>
      <c r="Q60" s="121">
        <v>2940</v>
      </c>
      <c r="R60" s="121">
        <v>2892</v>
      </c>
      <c r="S60" s="121">
        <v>2784</v>
      </c>
      <c r="T60" s="122">
        <f>IFERROR((S60-J60)/J60,"n/a")</f>
        <v>-0.42657054582904225</v>
      </c>
      <c r="U60" s="122">
        <f>IFERROR((S60-O60)/O60,"n/a")</f>
        <v>3.5329118631461508E-2</v>
      </c>
      <c r="V60" s="122">
        <f>IFERROR((S60-R60)/R60,"n/a")</f>
        <v>-3.7344398340248962E-2</v>
      </c>
      <c r="W60" s="122">
        <f>S60/S$11</f>
        <v>3.0154999295950089E-2</v>
      </c>
      <c r="X60" s="123"/>
      <c r="Y60" s="154"/>
      <c r="Z60" s="123"/>
      <c r="AA60" s="123"/>
      <c r="AB60" s="123"/>
      <c r="AC60" s="123"/>
    </row>
    <row r="61" spans="2:30" ht="15" customHeight="1" x14ac:dyDescent="0.35">
      <c r="B61" s="134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2:30" ht="15" customHeight="1" x14ac:dyDescent="0.35">
      <c r="B62" s="134"/>
      <c r="C62" s="56"/>
      <c r="D62" s="56"/>
      <c r="E62" s="56"/>
      <c r="F62" s="56"/>
      <c r="G62" s="56"/>
      <c r="L62" s="167"/>
      <c r="M62" s="167"/>
      <c r="N62" s="167"/>
      <c r="O62" s="167"/>
      <c r="P62" s="167"/>
      <c r="Q62" s="167"/>
      <c r="R62" s="167"/>
      <c r="S62" s="167"/>
    </row>
    <row r="63" spans="2:30" ht="15" customHeight="1" x14ac:dyDescent="0.35">
      <c r="B63" s="117" t="s">
        <v>196</v>
      </c>
      <c r="C63" s="56"/>
      <c r="D63" s="56"/>
      <c r="E63" s="56"/>
      <c r="F63" s="56"/>
      <c r="G63" s="56"/>
    </row>
    <row r="64" spans="2:30" ht="30" customHeight="1" x14ac:dyDescent="0.35">
      <c r="B64" s="159" t="s">
        <v>112</v>
      </c>
      <c r="C64" s="23">
        <v>2009</v>
      </c>
      <c r="D64" s="23">
        <v>2010</v>
      </c>
      <c r="E64" s="23">
        <v>2011</v>
      </c>
      <c r="F64" s="23">
        <v>2012</v>
      </c>
      <c r="G64" s="23">
        <v>2013</v>
      </c>
      <c r="H64" s="23">
        <v>2014</v>
      </c>
      <c r="I64" s="23">
        <v>2015</v>
      </c>
      <c r="J64" s="23">
        <v>2016</v>
      </c>
      <c r="K64" s="23">
        <v>2017</v>
      </c>
      <c r="L64" s="23">
        <v>2018</v>
      </c>
      <c r="M64" s="23">
        <v>2019</v>
      </c>
      <c r="N64" s="23">
        <v>2020</v>
      </c>
      <c r="O64" s="23">
        <v>2021</v>
      </c>
      <c r="P64" s="23">
        <v>2022</v>
      </c>
      <c r="Q64" s="23">
        <v>2023</v>
      </c>
      <c r="R64" s="23">
        <v>2024</v>
      </c>
      <c r="S64" s="23">
        <v>2025</v>
      </c>
      <c r="T64" s="23" t="s">
        <v>335</v>
      </c>
      <c r="U64" s="23" t="s">
        <v>336</v>
      </c>
      <c r="V64" s="23" t="s">
        <v>337</v>
      </c>
      <c r="W64" s="23" t="s">
        <v>338</v>
      </c>
    </row>
    <row r="65" spans="2:28" ht="15" customHeight="1" x14ac:dyDescent="0.35">
      <c r="B65" s="119" t="s">
        <v>19</v>
      </c>
      <c r="C65" s="120">
        <v>60587</v>
      </c>
      <c r="D65" s="120">
        <v>64302</v>
      </c>
      <c r="E65" s="120">
        <v>68051</v>
      </c>
      <c r="F65" s="120">
        <v>70653</v>
      </c>
      <c r="G65" s="120">
        <v>76102</v>
      </c>
      <c r="H65" s="121">
        <v>79936</v>
      </c>
      <c r="I65" s="121">
        <v>82381</v>
      </c>
      <c r="J65" s="121">
        <v>84996</v>
      </c>
      <c r="K65" s="121">
        <v>84295</v>
      </c>
      <c r="L65" s="121">
        <v>83452</v>
      </c>
      <c r="M65" s="121">
        <v>82400</v>
      </c>
      <c r="N65" s="121">
        <v>81109</v>
      </c>
      <c r="O65" s="121">
        <v>78222</v>
      </c>
      <c r="P65" s="121">
        <v>81223</v>
      </c>
      <c r="Q65" s="121">
        <v>84145</v>
      </c>
      <c r="R65" s="121">
        <v>85753</v>
      </c>
      <c r="S65" s="121">
        <v>87010</v>
      </c>
      <c r="T65" s="122">
        <f>IFERROR((S65-J65)/J65,"n/a")</f>
        <v>2.3695232716833735E-2</v>
      </c>
      <c r="U65" s="122">
        <f>IFERROR((S65-O65)/O65,"n/a")</f>
        <v>0.11234691007644908</v>
      </c>
      <c r="V65" s="122">
        <f>IFERROR((S65-R65)/R65,"n/a")</f>
        <v>1.4658379298683428E-2</v>
      </c>
      <c r="W65" s="122">
        <f>S65/S$11</f>
        <v>0.94245204336947452</v>
      </c>
    </row>
    <row r="66" spans="2:28" ht="15" customHeight="1" x14ac:dyDescent="0.35">
      <c r="B66" s="119" t="s">
        <v>20</v>
      </c>
      <c r="C66" s="120">
        <v>1658</v>
      </c>
      <c r="D66" s="120">
        <v>1553</v>
      </c>
      <c r="E66" s="120">
        <v>1842</v>
      </c>
      <c r="F66" s="120">
        <v>2027</v>
      </c>
      <c r="G66" s="120">
        <v>2245</v>
      </c>
      <c r="H66" s="121">
        <v>2568</v>
      </c>
      <c r="I66" s="121">
        <v>2674</v>
      </c>
      <c r="J66" s="121">
        <v>2829</v>
      </c>
      <c r="K66" s="121">
        <v>3018</v>
      </c>
      <c r="L66" s="121">
        <v>3109</v>
      </c>
      <c r="M66" s="121">
        <v>3463</v>
      </c>
      <c r="N66" s="121">
        <v>3683</v>
      </c>
      <c r="O66" s="121">
        <v>3743</v>
      </c>
      <c r="P66" s="121">
        <v>4000</v>
      </c>
      <c r="Q66" s="121">
        <v>4289</v>
      </c>
      <c r="R66" s="121">
        <v>4604</v>
      </c>
      <c r="S66" s="121">
        <v>4727</v>
      </c>
      <c r="T66" s="122">
        <f t="shared" ref="T66:T67" si="20">IFERROR((S66-J66)/J66,"n/a")</f>
        <v>0.67090844821491691</v>
      </c>
      <c r="U66" s="122">
        <f t="shared" ref="U66:U67" si="21">IFERROR((S66-O66)/O66,"n/a")</f>
        <v>0.26289072936147473</v>
      </c>
      <c r="V66" s="122">
        <f t="shared" ref="V66:V67" si="22">IFERROR((S66-R66)/R66,"n/a")</f>
        <v>2.6715899218071243E-2</v>
      </c>
      <c r="W66" s="122">
        <f t="shared" ref="W66:W68" si="23">S66/S$11</f>
        <v>5.1200675887915256E-2</v>
      </c>
    </row>
    <row r="67" spans="2:28" ht="15" customHeight="1" x14ac:dyDescent="0.35">
      <c r="B67" s="119" t="s">
        <v>346</v>
      </c>
      <c r="C67" s="120">
        <v>0</v>
      </c>
      <c r="D67" s="120">
        <v>0</v>
      </c>
      <c r="E67" s="120">
        <v>0</v>
      </c>
      <c r="F67" s="120">
        <v>0</v>
      </c>
      <c r="G67" s="120">
        <v>0</v>
      </c>
      <c r="H67" s="121">
        <v>0</v>
      </c>
      <c r="I67" s="121">
        <v>0</v>
      </c>
      <c r="J67" s="121">
        <v>0</v>
      </c>
      <c r="K67" s="121">
        <v>0</v>
      </c>
      <c r="L67" s="121">
        <v>0</v>
      </c>
      <c r="M67" s="121">
        <v>469</v>
      </c>
      <c r="N67" s="121">
        <v>466</v>
      </c>
      <c r="O67" s="121">
        <v>472</v>
      </c>
      <c r="P67" s="121">
        <v>526</v>
      </c>
      <c r="Q67" s="121">
        <v>564</v>
      </c>
      <c r="R67" s="121">
        <v>597</v>
      </c>
      <c r="S67" s="121">
        <v>586</v>
      </c>
      <c r="T67" s="122" t="str">
        <f t="shared" si="20"/>
        <v>n/a</v>
      </c>
      <c r="U67" s="122">
        <f t="shared" si="21"/>
        <v>0.24152542372881355</v>
      </c>
      <c r="V67" s="122">
        <f t="shared" si="22"/>
        <v>-1.8425460636515914E-2</v>
      </c>
      <c r="W67" s="122">
        <f t="shared" si="23"/>
        <v>6.3472807426101837E-3</v>
      </c>
    </row>
    <row r="68" spans="2:28" ht="15" customHeight="1" x14ac:dyDescent="0.35">
      <c r="B68" s="119" t="s">
        <v>155</v>
      </c>
      <c r="C68" s="120">
        <v>303</v>
      </c>
      <c r="D68" s="120">
        <v>476</v>
      </c>
      <c r="E68" s="120">
        <v>355</v>
      </c>
      <c r="F68" s="120">
        <v>204</v>
      </c>
      <c r="G68" s="120">
        <v>25</v>
      </c>
      <c r="H68" s="121">
        <v>11</v>
      </c>
      <c r="I68" s="121">
        <v>0</v>
      </c>
      <c r="J68" s="121">
        <v>0</v>
      </c>
      <c r="K68" s="121">
        <v>0</v>
      </c>
      <c r="L68" s="121">
        <v>0</v>
      </c>
      <c r="M68" s="121">
        <v>0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2" t="s">
        <v>150</v>
      </c>
      <c r="U68" s="122" t="s">
        <v>150</v>
      </c>
      <c r="V68" s="122" t="s">
        <v>150</v>
      </c>
      <c r="W68" s="122">
        <f t="shared" si="23"/>
        <v>0</v>
      </c>
    </row>
    <row r="69" spans="2:28" ht="15" customHeight="1" x14ac:dyDescent="0.35"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U69" s="130"/>
    </row>
    <row r="70" spans="2:28" ht="15" customHeight="1" x14ac:dyDescent="0.35"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</row>
    <row r="71" spans="2:28" ht="15" customHeight="1" x14ac:dyDescent="0.35">
      <c r="B71" s="117" t="s">
        <v>198</v>
      </c>
      <c r="C71" s="117"/>
      <c r="D71" s="117"/>
      <c r="E71" s="117"/>
      <c r="F71" s="117"/>
      <c r="G71" s="117"/>
    </row>
    <row r="72" spans="2:28" ht="30" customHeight="1" x14ac:dyDescent="0.35">
      <c r="B72" s="159" t="s">
        <v>123</v>
      </c>
      <c r="C72" s="23">
        <v>2009</v>
      </c>
      <c r="D72" s="23">
        <v>2010</v>
      </c>
      <c r="E72" s="23">
        <v>2011</v>
      </c>
      <c r="F72" s="23">
        <v>2012</v>
      </c>
      <c r="G72" s="23">
        <v>2013</v>
      </c>
      <c r="H72" s="23">
        <v>2014</v>
      </c>
      <c r="I72" s="23">
        <v>2015</v>
      </c>
      <c r="J72" s="23">
        <v>2016</v>
      </c>
      <c r="K72" s="23">
        <v>2017</v>
      </c>
      <c r="L72" s="23">
        <v>2018</v>
      </c>
      <c r="M72" s="23">
        <v>2019</v>
      </c>
      <c r="N72" s="23">
        <v>2020</v>
      </c>
      <c r="O72" s="23">
        <v>2021</v>
      </c>
      <c r="P72" s="23">
        <v>2022</v>
      </c>
      <c r="Q72" s="23">
        <v>2023</v>
      </c>
      <c r="R72" s="23">
        <v>2024</v>
      </c>
      <c r="S72" s="23">
        <v>2025</v>
      </c>
      <c r="T72" s="23" t="s">
        <v>335</v>
      </c>
      <c r="U72" s="23" t="s">
        <v>336</v>
      </c>
      <c r="V72" s="23" t="s">
        <v>337</v>
      </c>
      <c r="W72" s="23" t="s">
        <v>338</v>
      </c>
    </row>
    <row r="73" spans="2:28" ht="15" customHeight="1" x14ac:dyDescent="0.35">
      <c r="B73" s="136" t="s">
        <v>8</v>
      </c>
      <c r="C73" s="137">
        <v>43.447332991409155</v>
      </c>
      <c r="D73" s="137">
        <v>42.983940107468456</v>
      </c>
      <c r="E73" s="137">
        <v>42.89948420466073</v>
      </c>
      <c r="F73" s="137">
        <v>42.978406480806527</v>
      </c>
      <c r="G73" s="137">
        <v>43.088262358775111</v>
      </c>
      <c r="H73" s="137">
        <v>43.145973988194079</v>
      </c>
      <c r="I73" s="137">
        <v>43.174678959399998</v>
      </c>
      <c r="J73" s="137">
        <v>43.246318836615607</v>
      </c>
      <c r="K73" s="137">
        <v>43.573068366855495</v>
      </c>
      <c r="L73" s="137">
        <v>43.767867061655252</v>
      </c>
      <c r="M73" s="137">
        <v>43.767867061655252</v>
      </c>
      <c r="N73" s="137">
        <v>44.039667831757725</v>
      </c>
      <c r="O73" s="137">
        <v>44.456760920460475</v>
      </c>
      <c r="P73" s="137">
        <v>44.419095266417102</v>
      </c>
      <c r="Q73" s="137">
        <v>44.503089957077684</v>
      </c>
      <c r="R73" s="137">
        <v>44.655913978494624</v>
      </c>
      <c r="S73" s="137">
        <v>44.927461196018328</v>
      </c>
      <c r="T73" s="122" t="s">
        <v>150</v>
      </c>
      <c r="U73" s="122" t="s">
        <v>150</v>
      </c>
      <c r="V73" s="122" t="s">
        <v>150</v>
      </c>
      <c r="W73" s="122" t="s">
        <v>150</v>
      </c>
    </row>
    <row r="74" spans="2:28" ht="15" customHeight="1" x14ac:dyDescent="0.35">
      <c r="B74" s="136" t="s">
        <v>9</v>
      </c>
      <c r="C74" s="138">
        <v>17556</v>
      </c>
      <c r="D74" s="138">
        <v>19330</v>
      </c>
      <c r="E74" s="138">
        <v>20651</v>
      </c>
      <c r="F74" s="138">
        <v>21260</v>
      </c>
      <c r="G74" s="138">
        <v>22826</v>
      </c>
      <c r="H74" s="139">
        <v>24172</v>
      </c>
      <c r="I74" s="139">
        <v>24863</v>
      </c>
      <c r="J74" s="139">
        <v>25533</v>
      </c>
      <c r="K74" s="139">
        <v>24078</v>
      </c>
      <c r="L74" s="139">
        <v>23051</v>
      </c>
      <c r="M74" s="139">
        <v>22350</v>
      </c>
      <c r="N74" s="139">
        <v>20386</v>
      </c>
      <c r="O74" s="139">
        <v>18085</v>
      </c>
      <c r="P74" s="139">
        <v>18869</v>
      </c>
      <c r="Q74" s="139">
        <v>18821</v>
      </c>
      <c r="R74" s="139">
        <v>18247</v>
      </c>
      <c r="S74" s="139">
        <v>17193</v>
      </c>
      <c r="T74" s="122">
        <f>IFERROR((S74-J74)/J74,"n/a")</f>
        <v>-0.32663611796498648</v>
      </c>
      <c r="U74" s="122">
        <f>IFERROR((S74-O74)/O74,"n/a")</f>
        <v>-4.9322643074371023E-2</v>
      </c>
      <c r="V74" s="122">
        <f>IFERROR((S74-R74)/R74,"n/a")</f>
        <v>-5.7762919932043626E-2</v>
      </c>
      <c r="W74" s="122">
        <f t="shared" ref="W74:W79" si="24">S74/S$11</f>
        <v>0.18622661741927796</v>
      </c>
      <c r="X74" s="123"/>
      <c r="Y74" s="123"/>
      <c r="Z74" s="123"/>
      <c r="AA74" s="123"/>
      <c r="AB74" s="123"/>
    </row>
    <row r="75" spans="2:28" ht="15" customHeight="1" x14ac:dyDescent="0.35">
      <c r="B75" s="136" t="s">
        <v>10</v>
      </c>
      <c r="C75" s="138">
        <v>18448</v>
      </c>
      <c r="D75" s="138">
        <v>19638</v>
      </c>
      <c r="E75" s="138">
        <v>20865</v>
      </c>
      <c r="F75" s="138">
        <v>22034</v>
      </c>
      <c r="G75" s="138">
        <v>23881</v>
      </c>
      <c r="H75" s="139">
        <v>25134</v>
      </c>
      <c r="I75" s="139">
        <v>26196</v>
      </c>
      <c r="J75" s="139">
        <v>27156</v>
      </c>
      <c r="K75" s="139">
        <v>27579</v>
      </c>
      <c r="L75" s="139">
        <v>27672</v>
      </c>
      <c r="M75" s="139">
        <v>28170</v>
      </c>
      <c r="N75" s="139">
        <v>28779</v>
      </c>
      <c r="O75" s="139">
        <v>28441</v>
      </c>
      <c r="P75" s="139">
        <v>29457</v>
      </c>
      <c r="Q75" s="139">
        <v>31139</v>
      </c>
      <c r="R75" s="139">
        <v>32360</v>
      </c>
      <c r="S75" s="139">
        <v>33318</v>
      </c>
      <c r="T75" s="122">
        <f t="shared" ref="T75:T78" si="25">IFERROR((S75-J75)/J75,"n/a")</f>
        <v>0.22691117984975695</v>
      </c>
      <c r="U75" s="122">
        <f t="shared" ref="U75:U78" si="26">IFERROR((S75-O75)/O75,"n/a")</f>
        <v>0.17147779613937625</v>
      </c>
      <c r="V75" s="122">
        <f t="shared" ref="V75:V78" si="27">IFERROR((S75-R75)/R75,"n/a")</f>
        <v>2.9604449938195304E-2</v>
      </c>
      <c r="W75" s="122">
        <f t="shared" si="24"/>
        <v>0.3608851532120923</v>
      </c>
      <c r="X75" s="123"/>
      <c r="Y75" s="123"/>
      <c r="Z75" s="123"/>
      <c r="AA75" s="123"/>
      <c r="AB75" s="123"/>
    </row>
    <row r="76" spans="2:28" ht="15" customHeight="1" x14ac:dyDescent="0.35">
      <c r="B76" s="136" t="s">
        <v>11</v>
      </c>
      <c r="C76" s="138">
        <v>13710</v>
      </c>
      <c r="D76" s="138">
        <v>14342</v>
      </c>
      <c r="E76" s="138">
        <v>14908</v>
      </c>
      <c r="F76" s="138">
        <v>15233</v>
      </c>
      <c r="G76" s="138">
        <v>16128</v>
      </c>
      <c r="H76" s="139">
        <v>16818</v>
      </c>
      <c r="I76" s="139">
        <v>17119</v>
      </c>
      <c r="J76" s="139">
        <v>17738</v>
      </c>
      <c r="K76" s="139">
        <v>18025</v>
      </c>
      <c r="L76" s="139">
        <v>18215</v>
      </c>
      <c r="M76" s="139">
        <v>18747</v>
      </c>
      <c r="N76" s="139">
        <v>19200</v>
      </c>
      <c r="O76" s="139">
        <v>19218</v>
      </c>
      <c r="P76" s="139">
        <v>20231</v>
      </c>
      <c r="Q76" s="139">
        <v>21382</v>
      </c>
      <c r="R76" s="139">
        <v>22228</v>
      </c>
      <c r="S76" s="139">
        <v>23229</v>
      </c>
      <c r="T76" s="122">
        <f t="shared" si="25"/>
        <v>0.30956139361822077</v>
      </c>
      <c r="U76" s="122">
        <f t="shared" si="26"/>
        <v>0.20871058382766156</v>
      </c>
      <c r="V76" s="122">
        <f t="shared" si="27"/>
        <v>4.5033291344250492E-2</v>
      </c>
      <c r="W76" s="122">
        <f t="shared" si="24"/>
        <v>0.25160577537558354</v>
      </c>
      <c r="X76" s="123"/>
      <c r="Y76" s="123"/>
      <c r="Z76" s="123"/>
      <c r="AA76" s="123"/>
      <c r="AB76" s="123"/>
    </row>
    <row r="77" spans="2:28" ht="15" customHeight="1" x14ac:dyDescent="0.35">
      <c r="B77" s="136" t="s">
        <v>12</v>
      </c>
      <c r="C77" s="138">
        <v>9042</v>
      </c>
      <c r="D77" s="138">
        <v>9513</v>
      </c>
      <c r="E77" s="138">
        <v>9811</v>
      </c>
      <c r="F77" s="138">
        <v>10069</v>
      </c>
      <c r="G77" s="138">
        <v>10733</v>
      </c>
      <c r="H77" s="139">
        <v>11181</v>
      </c>
      <c r="I77" s="139">
        <v>11214</v>
      </c>
      <c r="J77" s="139">
        <v>11390</v>
      </c>
      <c r="K77" s="139">
        <v>11353</v>
      </c>
      <c r="L77" s="139">
        <v>11299</v>
      </c>
      <c r="M77" s="139">
        <v>11204</v>
      </c>
      <c r="N77" s="139">
        <v>11191</v>
      </c>
      <c r="O77" s="139">
        <v>11023</v>
      </c>
      <c r="P77" s="139">
        <v>11408</v>
      </c>
      <c r="Q77" s="139">
        <v>11734</v>
      </c>
      <c r="R77" s="139">
        <v>12109</v>
      </c>
      <c r="S77" s="139">
        <v>12453</v>
      </c>
      <c r="T77" s="122">
        <f t="shared" si="25"/>
        <v>9.332748024582968E-2</v>
      </c>
      <c r="U77" s="122">
        <f t="shared" si="26"/>
        <v>0.1297287489794067</v>
      </c>
      <c r="V77" s="122">
        <f t="shared" si="27"/>
        <v>2.8408621686348997E-2</v>
      </c>
      <c r="W77" s="122">
        <f t="shared" si="24"/>
        <v>0.13488513154901813</v>
      </c>
      <c r="X77" s="123"/>
      <c r="Y77" s="123"/>
      <c r="Z77" s="123"/>
      <c r="AA77" s="123"/>
      <c r="AB77" s="123"/>
    </row>
    <row r="78" spans="2:28" ht="15" customHeight="1" x14ac:dyDescent="0.35">
      <c r="B78" s="136" t="s">
        <v>13</v>
      </c>
      <c r="C78" s="138">
        <v>3636</v>
      </c>
      <c r="D78" s="138">
        <v>3429</v>
      </c>
      <c r="E78" s="138">
        <v>3754</v>
      </c>
      <c r="F78" s="138">
        <v>4112</v>
      </c>
      <c r="G78" s="138">
        <v>4695</v>
      </c>
      <c r="H78" s="139">
        <v>5196</v>
      </c>
      <c r="I78" s="139">
        <v>5640</v>
      </c>
      <c r="J78" s="139">
        <v>5928</v>
      </c>
      <c r="K78" s="139">
        <v>6178</v>
      </c>
      <c r="L78" s="139">
        <v>6190</v>
      </c>
      <c r="M78" s="139">
        <v>5861</v>
      </c>
      <c r="N78" s="139">
        <v>5702</v>
      </c>
      <c r="O78" s="139">
        <v>5670</v>
      </c>
      <c r="P78" s="139">
        <v>5784</v>
      </c>
      <c r="Q78" s="139">
        <v>5922</v>
      </c>
      <c r="R78" s="139">
        <v>6010</v>
      </c>
      <c r="S78" s="139">
        <v>6130</v>
      </c>
      <c r="T78" s="122">
        <f t="shared" si="25"/>
        <v>3.4075573549257762E-2</v>
      </c>
      <c r="U78" s="122">
        <f t="shared" si="26"/>
        <v>8.1128747795414458E-2</v>
      </c>
      <c r="V78" s="122">
        <f t="shared" si="27"/>
        <v>1.9966722129783693E-2</v>
      </c>
      <c r="W78" s="122">
        <f t="shared" si="24"/>
        <v>6.6397322444028031E-2</v>
      </c>
      <c r="X78" s="123"/>
      <c r="Y78" s="123"/>
      <c r="Z78" s="123"/>
      <c r="AA78" s="123"/>
      <c r="AB78" s="123"/>
    </row>
    <row r="79" spans="2:28" ht="15" customHeight="1" x14ac:dyDescent="0.35">
      <c r="B79" s="136" t="s">
        <v>155</v>
      </c>
      <c r="C79" s="138">
        <v>156</v>
      </c>
      <c r="D79" s="138">
        <v>79</v>
      </c>
      <c r="E79" s="138">
        <v>259</v>
      </c>
      <c r="F79" s="138">
        <v>176</v>
      </c>
      <c r="G79" s="138">
        <v>109</v>
      </c>
      <c r="H79" s="139">
        <v>14</v>
      </c>
      <c r="I79" s="139">
        <v>23</v>
      </c>
      <c r="J79" s="139">
        <v>80</v>
      </c>
      <c r="K79" s="139">
        <v>100</v>
      </c>
      <c r="L79" s="139">
        <v>134</v>
      </c>
      <c r="M79" s="139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22" t="s">
        <v>150</v>
      </c>
      <c r="U79" s="122" t="s">
        <v>150</v>
      </c>
      <c r="V79" s="122" t="s">
        <v>150</v>
      </c>
      <c r="W79" s="122">
        <f t="shared" si="24"/>
        <v>0</v>
      </c>
      <c r="X79" s="123"/>
      <c r="Y79" s="123"/>
      <c r="Z79" s="123"/>
      <c r="AA79" s="123"/>
      <c r="AB79" s="123"/>
    </row>
    <row r="80" spans="2:28" ht="15" customHeight="1" x14ac:dyDescent="0.35"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72"/>
    </row>
    <row r="81" spans="2:27" ht="15" customHeight="1" x14ac:dyDescent="0.35"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30"/>
      <c r="U81" s="130"/>
    </row>
    <row r="82" spans="2:27" ht="15" customHeight="1" x14ac:dyDescent="0.35">
      <c r="B82" s="117" t="s">
        <v>199</v>
      </c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30"/>
    </row>
    <row r="83" spans="2:27" ht="30" customHeight="1" x14ac:dyDescent="0.35">
      <c r="B83" s="159" t="s">
        <v>110</v>
      </c>
      <c r="C83" s="23">
        <v>2009</v>
      </c>
      <c r="D83" s="23">
        <v>2010</v>
      </c>
      <c r="E83" s="23">
        <v>2011</v>
      </c>
      <c r="F83" s="23">
        <v>2012</v>
      </c>
      <c r="G83" s="23">
        <v>2013</v>
      </c>
      <c r="H83" s="23">
        <v>2014</v>
      </c>
      <c r="I83" s="23">
        <v>2015</v>
      </c>
      <c r="J83" s="23">
        <v>2016</v>
      </c>
      <c r="K83" s="23">
        <v>2017</v>
      </c>
      <c r="L83" s="23">
        <v>2018</v>
      </c>
      <c r="M83" s="23">
        <v>2019</v>
      </c>
      <c r="N83" s="23">
        <v>2020</v>
      </c>
      <c r="O83" s="23">
        <v>2021</v>
      </c>
      <c r="P83" s="23">
        <v>2022</v>
      </c>
      <c r="Q83" s="23">
        <v>2023</v>
      </c>
      <c r="R83" s="23">
        <v>2024</v>
      </c>
      <c r="S83" s="23">
        <v>2025</v>
      </c>
      <c r="T83" s="23" t="s">
        <v>335</v>
      </c>
      <c r="U83" s="23" t="s">
        <v>336</v>
      </c>
      <c r="V83" s="23" t="s">
        <v>337</v>
      </c>
      <c r="W83" s="23" t="s">
        <v>338</v>
      </c>
    </row>
    <row r="84" spans="2:27" ht="15" customHeight="1" x14ac:dyDescent="0.35">
      <c r="B84" s="136" t="s">
        <v>126</v>
      </c>
      <c r="C84" s="138">
        <v>822</v>
      </c>
      <c r="D84" s="138">
        <v>885</v>
      </c>
      <c r="E84" s="138">
        <v>958</v>
      </c>
      <c r="F84" s="138">
        <v>937</v>
      </c>
      <c r="G84" s="138">
        <v>990</v>
      </c>
      <c r="H84" s="141">
        <v>1013</v>
      </c>
      <c r="I84" s="141">
        <v>1324</v>
      </c>
      <c r="J84" s="141">
        <v>1038</v>
      </c>
      <c r="K84" s="141">
        <v>1027</v>
      </c>
      <c r="L84" s="141">
        <v>1068</v>
      </c>
      <c r="M84" s="141">
        <v>1031</v>
      </c>
      <c r="N84" s="139">
        <v>1011</v>
      </c>
      <c r="O84" s="139">
        <v>967</v>
      </c>
      <c r="P84" s="139">
        <v>929</v>
      </c>
      <c r="Q84" s="139">
        <v>982</v>
      </c>
      <c r="R84" s="139">
        <v>1011</v>
      </c>
      <c r="S84" s="139">
        <v>1312</v>
      </c>
      <c r="T84" s="122">
        <f t="shared" ref="T84:T99" si="28">IFERROR((S84-J84)/J84,"n/a")</f>
        <v>0.26396917148362237</v>
      </c>
      <c r="U84" s="122">
        <f t="shared" ref="U84:U99" si="29">IFERROR((S84-O84)/O84,"n/a")</f>
        <v>0.35677352637021714</v>
      </c>
      <c r="V84" s="122">
        <f t="shared" ref="V84:V99" si="30">IFERROR((S84-R84)/R84,"n/a")</f>
        <v>0.29772502472799206</v>
      </c>
      <c r="W84" s="122">
        <f>S84/S$11</f>
        <v>1.4210976679700617E-2</v>
      </c>
      <c r="X84" s="123"/>
      <c r="Y84" s="173"/>
      <c r="Z84" s="154"/>
      <c r="AA84" s="123"/>
    </row>
    <row r="85" spans="2:27" ht="15" customHeight="1" x14ac:dyDescent="0.35">
      <c r="B85" s="136" t="s">
        <v>127</v>
      </c>
      <c r="C85" s="138">
        <v>1073</v>
      </c>
      <c r="D85" s="138">
        <v>1275</v>
      </c>
      <c r="E85" s="138">
        <v>1353</v>
      </c>
      <c r="F85" s="138">
        <v>1139</v>
      </c>
      <c r="G85" s="138">
        <v>991</v>
      </c>
      <c r="H85" s="141">
        <v>1015</v>
      </c>
      <c r="I85" s="141">
        <v>1188</v>
      </c>
      <c r="J85" s="141">
        <v>1242</v>
      </c>
      <c r="K85" s="141">
        <v>1242</v>
      </c>
      <c r="L85" s="141">
        <v>1261</v>
      </c>
      <c r="M85" s="141">
        <v>1318</v>
      </c>
      <c r="N85" s="139">
        <v>1236</v>
      </c>
      <c r="O85" s="139">
        <v>1197</v>
      </c>
      <c r="P85" s="139">
        <v>1201</v>
      </c>
      <c r="Q85" s="139">
        <v>1153</v>
      </c>
      <c r="R85" s="139">
        <v>1249</v>
      </c>
      <c r="S85" s="139">
        <v>1297</v>
      </c>
      <c r="T85" s="122">
        <f t="shared" si="28"/>
        <v>4.4283413848631242E-2</v>
      </c>
      <c r="U85" s="122">
        <f t="shared" si="29"/>
        <v>8.3542188805346695E-2</v>
      </c>
      <c r="V85" s="122">
        <f t="shared" si="30"/>
        <v>3.8430744595676539E-2</v>
      </c>
      <c r="W85" s="122">
        <f t="shared" ref="W85:W99" si="31">S85/S$11</f>
        <v>1.4048503623149161E-2</v>
      </c>
      <c r="X85" s="123"/>
      <c r="Y85" s="173"/>
      <c r="Z85" s="154"/>
      <c r="AA85" s="123"/>
    </row>
    <row r="86" spans="2:27" ht="15" customHeight="1" x14ac:dyDescent="0.35">
      <c r="B86" s="136" t="s">
        <v>128</v>
      </c>
      <c r="C86" s="138">
        <v>2250</v>
      </c>
      <c r="D86" s="138">
        <v>1961</v>
      </c>
      <c r="E86" s="138">
        <v>2401</v>
      </c>
      <c r="F86" s="138">
        <v>2370</v>
      </c>
      <c r="G86" s="138">
        <v>2485</v>
      </c>
      <c r="H86" s="141">
        <v>2631</v>
      </c>
      <c r="I86" s="141">
        <v>2578</v>
      </c>
      <c r="J86" s="141">
        <v>2553</v>
      </c>
      <c r="K86" s="141">
        <v>2624</v>
      </c>
      <c r="L86" s="141">
        <v>2739</v>
      </c>
      <c r="M86" s="141">
        <v>2644</v>
      </c>
      <c r="N86" s="139">
        <v>2392</v>
      </c>
      <c r="O86" s="139">
        <v>2300</v>
      </c>
      <c r="P86" s="139">
        <v>2414</v>
      </c>
      <c r="Q86" s="139">
        <v>2658</v>
      </c>
      <c r="R86" s="139">
        <v>2748</v>
      </c>
      <c r="S86" s="139">
        <v>2504</v>
      </c>
      <c r="T86" s="122">
        <f t="shared" si="28"/>
        <v>-1.9193106149627888E-2</v>
      </c>
      <c r="U86" s="122">
        <f t="shared" si="29"/>
        <v>8.8695652173913037E-2</v>
      </c>
      <c r="V86" s="122">
        <f t="shared" si="30"/>
        <v>-8.8791848617176122E-2</v>
      </c>
      <c r="W86" s="122">
        <f t="shared" si="31"/>
        <v>2.712216890698959E-2</v>
      </c>
      <c r="X86" s="123"/>
      <c r="Y86" s="173"/>
      <c r="Z86" s="154"/>
      <c r="AA86" s="123"/>
    </row>
    <row r="87" spans="2:27" ht="15" customHeight="1" x14ac:dyDescent="0.35">
      <c r="B87" s="136" t="s">
        <v>129</v>
      </c>
      <c r="C87" s="138">
        <v>687</v>
      </c>
      <c r="D87" s="138">
        <v>964</v>
      </c>
      <c r="E87" s="138">
        <v>791</v>
      </c>
      <c r="F87" s="138">
        <v>797</v>
      </c>
      <c r="G87" s="138">
        <v>703</v>
      </c>
      <c r="H87" s="141">
        <v>760</v>
      </c>
      <c r="I87" s="141">
        <v>732</v>
      </c>
      <c r="J87" s="141">
        <v>713</v>
      </c>
      <c r="K87" s="141">
        <v>729</v>
      </c>
      <c r="L87" s="141">
        <v>592</v>
      </c>
      <c r="M87" s="141">
        <v>693</v>
      </c>
      <c r="N87" s="139">
        <v>769</v>
      </c>
      <c r="O87" s="139">
        <v>784</v>
      </c>
      <c r="P87" s="139">
        <v>656</v>
      </c>
      <c r="Q87" s="139">
        <v>666</v>
      </c>
      <c r="R87" s="139">
        <v>662</v>
      </c>
      <c r="S87" s="139">
        <v>673</v>
      </c>
      <c r="T87" s="122">
        <f t="shared" si="28"/>
        <v>-5.6100981767180924E-2</v>
      </c>
      <c r="U87" s="122">
        <f t="shared" si="29"/>
        <v>-0.14158163265306123</v>
      </c>
      <c r="V87" s="122">
        <f t="shared" si="30"/>
        <v>1.6616314199395771E-2</v>
      </c>
      <c r="W87" s="122">
        <f t="shared" si="31"/>
        <v>7.2896244706086239E-3</v>
      </c>
      <c r="X87" s="123"/>
      <c r="Y87" s="173"/>
      <c r="Z87" s="154"/>
      <c r="AA87" s="123"/>
    </row>
    <row r="88" spans="2:27" ht="15" customHeight="1" x14ac:dyDescent="0.35">
      <c r="B88" s="136" t="s">
        <v>130</v>
      </c>
      <c r="C88" s="138">
        <v>2396</v>
      </c>
      <c r="D88" s="138">
        <v>2387</v>
      </c>
      <c r="E88" s="138">
        <v>2708</v>
      </c>
      <c r="F88" s="138">
        <v>2798</v>
      </c>
      <c r="G88" s="138">
        <v>2733</v>
      </c>
      <c r="H88" s="141">
        <v>2858</v>
      </c>
      <c r="I88" s="141">
        <v>2815</v>
      </c>
      <c r="J88" s="141">
        <v>2834</v>
      </c>
      <c r="K88" s="141">
        <v>2845</v>
      </c>
      <c r="L88" s="141">
        <v>2941</v>
      </c>
      <c r="M88" s="141">
        <v>3074</v>
      </c>
      <c r="N88" s="139">
        <v>2638</v>
      </c>
      <c r="O88" s="139">
        <v>2721</v>
      </c>
      <c r="P88" s="139">
        <v>2814</v>
      </c>
      <c r="Q88" s="139">
        <v>3047</v>
      </c>
      <c r="R88" s="139">
        <v>3112</v>
      </c>
      <c r="S88" s="139">
        <v>3132</v>
      </c>
      <c r="T88" s="122">
        <f t="shared" si="28"/>
        <v>0.10515172900494002</v>
      </c>
      <c r="U88" s="122">
        <f t="shared" si="29"/>
        <v>0.15104740904079383</v>
      </c>
      <c r="V88" s="122">
        <f t="shared" si="30"/>
        <v>6.4267352185089976E-3</v>
      </c>
      <c r="W88" s="122">
        <f t="shared" si="31"/>
        <v>3.392437420794385E-2</v>
      </c>
      <c r="X88" s="123"/>
      <c r="Y88" s="173"/>
      <c r="Z88" s="154"/>
      <c r="AA88" s="123"/>
    </row>
    <row r="89" spans="2:27" ht="15" customHeight="1" x14ac:dyDescent="0.35">
      <c r="B89" s="136" t="s">
        <v>131</v>
      </c>
      <c r="C89" s="138">
        <v>7576</v>
      </c>
      <c r="D89" s="138">
        <v>8166</v>
      </c>
      <c r="E89" s="138">
        <v>8414</v>
      </c>
      <c r="F89" s="138">
        <v>8777</v>
      </c>
      <c r="G89" s="138">
        <v>8806</v>
      </c>
      <c r="H89" s="141">
        <v>9375</v>
      </c>
      <c r="I89" s="141">
        <v>9620</v>
      </c>
      <c r="J89" s="141">
        <v>10021</v>
      </c>
      <c r="K89" s="141">
        <v>9653</v>
      </c>
      <c r="L89" s="141">
        <v>9591</v>
      </c>
      <c r="M89" s="141">
        <v>9481</v>
      </c>
      <c r="N89" s="139">
        <v>9283</v>
      </c>
      <c r="O89" s="139">
        <v>9001</v>
      </c>
      <c r="P89" s="139">
        <v>9309</v>
      </c>
      <c r="Q89" s="139">
        <v>9346</v>
      </c>
      <c r="R89" s="139">
        <v>9522</v>
      </c>
      <c r="S89" s="139">
        <v>9531</v>
      </c>
      <c r="T89" s="122">
        <f t="shared" si="28"/>
        <v>-4.8897315637161959E-2</v>
      </c>
      <c r="U89" s="122">
        <f t="shared" si="29"/>
        <v>5.8882346405954897E-2</v>
      </c>
      <c r="V89" s="122">
        <f t="shared" si="30"/>
        <v>9.4517958412098301E-4</v>
      </c>
      <c r="W89" s="122">
        <f t="shared" si="31"/>
        <v>0.10323538013279464</v>
      </c>
      <c r="X89" s="123"/>
      <c r="Y89" s="173"/>
      <c r="Z89" s="154"/>
      <c r="AA89" s="123"/>
    </row>
    <row r="90" spans="2:27" ht="15" customHeight="1" x14ac:dyDescent="0.35">
      <c r="B90" s="136" t="s">
        <v>132</v>
      </c>
      <c r="C90" s="138">
        <v>29702</v>
      </c>
      <c r="D90" s="138">
        <v>31293</v>
      </c>
      <c r="E90" s="138">
        <v>33109</v>
      </c>
      <c r="F90" s="138">
        <v>34686</v>
      </c>
      <c r="G90" s="138">
        <v>37840</v>
      </c>
      <c r="H90" s="141">
        <v>39811</v>
      </c>
      <c r="I90" s="141">
        <v>41066</v>
      </c>
      <c r="J90" s="141">
        <v>42845</v>
      </c>
      <c r="K90" s="141">
        <v>42299</v>
      </c>
      <c r="L90" s="141">
        <v>41937</v>
      </c>
      <c r="M90" s="141">
        <v>41434</v>
      </c>
      <c r="N90" s="139">
        <v>41374</v>
      </c>
      <c r="O90" s="139">
        <v>40626</v>
      </c>
      <c r="P90" s="139">
        <v>42293</v>
      </c>
      <c r="Q90" s="139">
        <v>43772</v>
      </c>
      <c r="R90" s="139">
        <v>44931</v>
      </c>
      <c r="S90" s="139">
        <v>45988</v>
      </c>
      <c r="T90" s="122">
        <f t="shared" si="28"/>
        <v>7.3357451277862057E-2</v>
      </c>
      <c r="U90" s="122">
        <f t="shared" si="29"/>
        <v>0.1319844434598533</v>
      </c>
      <c r="V90" s="122">
        <f t="shared" si="30"/>
        <v>2.3524960494981192E-2</v>
      </c>
      <c r="W90" s="122">
        <f t="shared" si="31"/>
        <v>0.49812072831255483</v>
      </c>
      <c r="X90" s="123"/>
      <c r="Y90" s="173"/>
      <c r="Z90" s="154"/>
      <c r="AA90" s="123"/>
    </row>
    <row r="91" spans="2:27" ht="15" customHeight="1" x14ac:dyDescent="0.35">
      <c r="B91" s="136" t="s">
        <v>164</v>
      </c>
      <c r="C91" s="138">
        <v>777</v>
      </c>
      <c r="D91" s="138">
        <v>977</v>
      </c>
      <c r="E91" s="138">
        <v>1122</v>
      </c>
      <c r="F91" s="138">
        <v>1215</v>
      </c>
      <c r="G91" s="138">
        <v>1207</v>
      </c>
      <c r="H91" s="141">
        <v>1100</v>
      </c>
      <c r="I91" s="141">
        <v>1347</v>
      </c>
      <c r="J91" s="141">
        <v>1318</v>
      </c>
      <c r="K91" s="141">
        <v>1400</v>
      </c>
      <c r="L91" s="141">
        <v>1420</v>
      </c>
      <c r="M91" s="141">
        <v>1500</v>
      </c>
      <c r="N91" s="139">
        <v>1536</v>
      </c>
      <c r="O91" s="139">
        <v>1506</v>
      </c>
      <c r="P91" s="139">
        <v>1715</v>
      </c>
      <c r="Q91" s="139">
        <v>1900</v>
      </c>
      <c r="R91" s="139">
        <v>1847</v>
      </c>
      <c r="S91" s="139">
        <v>1922</v>
      </c>
      <c r="T91" s="122">
        <f t="shared" si="28"/>
        <v>0.45827010622154779</v>
      </c>
      <c r="U91" s="122">
        <f t="shared" si="29"/>
        <v>0.27622841965471445</v>
      </c>
      <c r="V91" s="122">
        <f t="shared" si="30"/>
        <v>4.0606388738494856E-2</v>
      </c>
      <c r="W91" s="122">
        <f t="shared" si="31"/>
        <v>2.081821431279313E-2</v>
      </c>
      <c r="X91" s="123"/>
      <c r="Y91" s="173"/>
      <c r="Z91" s="154"/>
      <c r="AA91" s="123"/>
    </row>
    <row r="92" spans="2:27" ht="15" customHeight="1" x14ac:dyDescent="0.35">
      <c r="B92" s="136" t="s">
        <v>133</v>
      </c>
      <c r="C92" s="138">
        <v>2570</v>
      </c>
      <c r="D92" s="138">
        <v>2761</v>
      </c>
      <c r="E92" s="138">
        <v>2922</v>
      </c>
      <c r="F92" s="138">
        <v>3034</v>
      </c>
      <c r="G92" s="138">
        <v>3322</v>
      </c>
      <c r="H92" s="141">
        <v>3453</v>
      </c>
      <c r="I92" s="141">
        <v>3554</v>
      </c>
      <c r="J92" s="141">
        <v>3697</v>
      </c>
      <c r="K92" s="141">
        <v>3781</v>
      </c>
      <c r="L92" s="141">
        <v>3762</v>
      </c>
      <c r="M92" s="141">
        <v>3940</v>
      </c>
      <c r="N92" s="139">
        <v>4123</v>
      </c>
      <c r="O92" s="139">
        <v>3875</v>
      </c>
      <c r="P92" s="139">
        <v>4105</v>
      </c>
      <c r="Q92" s="139">
        <v>4288</v>
      </c>
      <c r="R92" s="139">
        <v>4482</v>
      </c>
      <c r="S92" s="139">
        <v>4621</v>
      </c>
      <c r="T92" s="122">
        <f t="shared" si="28"/>
        <v>0.24993237760346226</v>
      </c>
      <c r="U92" s="122">
        <f t="shared" si="29"/>
        <v>0.19251612903225807</v>
      </c>
      <c r="V92" s="122">
        <f t="shared" si="30"/>
        <v>3.1012940651494868E-2</v>
      </c>
      <c r="W92" s="122">
        <f t="shared" si="31"/>
        <v>5.0052532954951635E-2</v>
      </c>
      <c r="X92" s="123"/>
      <c r="Y92" s="173"/>
      <c r="Z92" s="154"/>
      <c r="AA92" s="123"/>
    </row>
    <row r="93" spans="2:27" ht="15" customHeight="1" x14ac:dyDescent="0.35">
      <c r="B93" s="136" t="s">
        <v>149</v>
      </c>
      <c r="C93" s="132" t="s">
        <v>150</v>
      </c>
      <c r="D93" s="132" t="s">
        <v>150</v>
      </c>
      <c r="E93" s="132" t="s">
        <v>150</v>
      </c>
      <c r="F93" s="132" t="s">
        <v>150</v>
      </c>
      <c r="G93" s="132" t="s">
        <v>150</v>
      </c>
      <c r="H93" s="132" t="s">
        <v>150</v>
      </c>
      <c r="I93" s="132" t="s">
        <v>150</v>
      </c>
      <c r="J93" s="132" t="s">
        <v>150</v>
      </c>
      <c r="K93" s="132" t="s">
        <v>150</v>
      </c>
      <c r="L93" s="132" t="s">
        <v>150</v>
      </c>
      <c r="M93" s="141">
        <v>1653</v>
      </c>
      <c r="N93" s="139">
        <v>1486</v>
      </c>
      <c r="O93" s="139">
        <v>1301</v>
      </c>
      <c r="P93" s="139">
        <v>1396</v>
      </c>
      <c r="Q93" s="139">
        <v>1622</v>
      </c>
      <c r="R93" s="139">
        <v>1619</v>
      </c>
      <c r="S93" s="139">
        <v>1614</v>
      </c>
      <c r="T93" s="122" t="str">
        <f t="shared" si="28"/>
        <v>n/a</v>
      </c>
      <c r="U93" s="122">
        <f t="shared" si="29"/>
        <v>0.24058416602613375</v>
      </c>
      <c r="V93" s="122">
        <f t="shared" si="30"/>
        <v>-3.0883261272390363E-3</v>
      </c>
      <c r="W93" s="122">
        <f t="shared" si="31"/>
        <v>1.7482100884936583E-2</v>
      </c>
      <c r="X93" s="123"/>
      <c r="Y93" s="173"/>
      <c r="Z93" s="154"/>
      <c r="AA93" s="123"/>
    </row>
    <row r="94" spans="2:27" ht="15" customHeight="1" x14ac:dyDescent="0.35">
      <c r="B94" s="136" t="s">
        <v>144</v>
      </c>
      <c r="C94" s="138">
        <v>7476</v>
      </c>
      <c r="D94" s="138">
        <v>8150</v>
      </c>
      <c r="E94" s="138">
        <v>8526</v>
      </c>
      <c r="F94" s="138">
        <v>8820</v>
      </c>
      <c r="G94" s="138">
        <v>9707</v>
      </c>
      <c r="H94" s="141">
        <v>10448</v>
      </c>
      <c r="I94" s="141">
        <v>10439</v>
      </c>
      <c r="J94" s="141">
        <v>10629</v>
      </c>
      <c r="K94" s="141">
        <v>10615</v>
      </c>
      <c r="L94" s="141">
        <v>10740</v>
      </c>
      <c r="M94" s="141">
        <v>9206</v>
      </c>
      <c r="N94" s="139">
        <v>8935</v>
      </c>
      <c r="O94" s="139">
        <v>8210</v>
      </c>
      <c r="P94" s="139">
        <v>8558</v>
      </c>
      <c r="Q94" s="139">
        <v>8711</v>
      </c>
      <c r="R94" s="139">
        <v>8791</v>
      </c>
      <c r="S94" s="139">
        <v>8816</v>
      </c>
      <c r="T94" s="122">
        <f t="shared" si="28"/>
        <v>-0.17057107912315364</v>
      </c>
      <c r="U94" s="122">
        <f t="shared" si="29"/>
        <v>7.381242387332522E-2</v>
      </c>
      <c r="V94" s="122">
        <f t="shared" si="30"/>
        <v>2.8438175406665907E-3</v>
      </c>
      <c r="W94" s="122">
        <f t="shared" si="31"/>
        <v>9.5490831103841947E-2</v>
      </c>
      <c r="X94" s="123"/>
      <c r="Y94" s="173"/>
      <c r="Z94" s="154"/>
      <c r="AA94" s="123"/>
    </row>
    <row r="95" spans="2:27" ht="15" customHeight="1" x14ac:dyDescent="0.35">
      <c r="B95" s="136" t="s">
        <v>138</v>
      </c>
      <c r="C95" s="138">
        <v>2569</v>
      </c>
      <c r="D95" s="138">
        <v>2644</v>
      </c>
      <c r="E95" s="138">
        <v>2824</v>
      </c>
      <c r="F95" s="138">
        <v>3009</v>
      </c>
      <c r="G95" s="138">
        <v>3726</v>
      </c>
      <c r="H95" s="141">
        <v>3988</v>
      </c>
      <c r="I95" s="141">
        <v>4003</v>
      </c>
      <c r="J95" s="141">
        <v>4203</v>
      </c>
      <c r="K95" s="141">
        <v>4304</v>
      </c>
      <c r="L95" s="141">
        <v>4316</v>
      </c>
      <c r="M95" s="141">
        <v>4044</v>
      </c>
      <c r="N95" s="139">
        <v>4130</v>
      </c>
      <c r="O95" s="139">
        <v>4089</v>
      </c>
      <c r="P95" s="139">
        <v>4205</v>
      </c>
      <c r="Q95" s="139">
        <v>4450</v>
      </c>
      <c r="R95" s="139">
        <v>4600</v>
      </c>
      <c r="S95" s="139">
        <v>4710</v>
      </c>
      <c r="T95" s="122">
        <f t="shared" si="28"/>
        <v>0.1206281227694504</v>
      </c>
      <c r="U95" s="122">
        <f t="shared" si="29"/>
        <v>0.15187087307410124</v>
      </c>
      <c r="V95" s="122">
        <f t="shared" si="30"/>
        <v>2.391304347826087E-2</v>
      </c>
      <c r="W95" s="122">
        <f t="shared" si="31"/>
        <v>5.1016539757156941E-2</v>
      </c>
      <c r="X95" s="123"/>
      <c r="Y95" s="173"/>
      <c r="Z95" s="154"/>
      <c r="AA95" s="123"/>
    </row>
    <row r="96" spans="2:27" ht="15" customHeight="1" x14ac:dyDescent="0.35">
      <c r="B96" s="136" t="s">
        <v>134</v>
      </c>
      <c r="C96" s="138">
        <v>1422</v>
      </c>
      <c r="D96" s="138">
        <v>1547</v>
      </c>
      <c r="E96" s="138">
        <v>1651</v>
      </c>
      <c r="F96" s="138">
        <v>1778</v>
      </c>
      <c r="G96" s="138">
        <v>1940</v>
      </c>
      <c r="H96" s="141">
        <v>1960</v>
      </c>
      <c r="I96" s="141">
        <v>2027</v>
      </c>
      <c r="J96" s="141">
        <v>2203</v>
      </c>
      <c r="K96" s="141">
        <v>2164</v>
      </c>
      <c r="L96" s="141">
        <v>2168</v>
      </c>
      <c r="M96" s="141">
        <v>2144</v>
      </c>
      <c r="N96" s="139">
        <v>2014</v>
      </c>
      <c r="O96" s="139">
        <v>1929</v>
      </c>
      <c r="P96" s="139">
        <v>1998</v>
      </c>
      <c r="Q96" s="139">
        <v>2031</v>
      </c>
      <c r="R96" s="139">
        <v>1890</v>
      </c>
      <c r="S96" s="139">
        <v>1841</v>
      </c>
      <c r="T96" s="122">
        <f t="shared" si="28"/>
        <v>-0.1643213799364503</v>
      </c>
      <c r="U96" s="122">
        <f t="shared" si="29"/>
        <v>-4.5619491964748578E-2</v>
      </c>
      <c r="V96" s="122">
        <f t="shared" si="30"/>
        <v>-2.5925925925925925E-2</v>
      </c>
      <c r="W96" s="122">
        <f t="shared" si="31"/>
        <v>1.9940859807415272E-2</v>
      </c>
      <c r="X96" s="123"/>
      <c r="Y96" s="173"/>
      <c r="Z96" s="154"/>
      <c r="AA96" s="123"/>
    </row>
    <row r="97" spans="2:27" ht="15" customHeight="1" x14ac:dyDescent="0.35">
      <c r="B97" s="136" t="s">
        <v>135</v>
      </c>
      <c r="C97" s="138">
        <v>2172</v>
      </c>
      <c r="D97" s="138">
        <v>2209</v>
      </c>
      <c r="E97" s="138">
        <v>2370</v>
      </c>
      <c r="F97" s="138">
        <v>2442</v>
      </c>
      <c r="G97" s="138">
        <v>2894</v>
      </c>
      <c r="H97" s="141">
        <v>3065</v>
      </c>
      <c r="I97" s="141">
        <v>3271</v>
      </c>
      <c r="J97" s="141">
        <v>3357</v>
      </c>
      <c r="K97" s="141">
        <v>3426</v>
      </c>
      <c r="L97" s="141">
        <v>3376</v>
      </c>
      <c r="M97" s="141">
        <v>3344</v>
      </c>
      <c r="N97" s="139">
        <v>3155</v>
      </c>
      <c r="O97" s="139">
        <v>2800</v>
      </c>
      <c r="P97" s="139">
        <v>2985</v>
      </c>
      <c r="Q97" s="139">
        <v>3151</v>
      </c>
      <c r="R97" s="139">
        <v>3315</v>
      </c>
      <c r="S97" s="139">
        <v>3283</v>
      </c>
      <c r="T97" s="122">
        <f t="shared" si="28"/>
        <v>-2.2043491212392016E-2</v>
      </c>
      <c r="U97" s="122">
        <f t="shared" si="29"/>
        <v>0.17249999999999999</v>
      </c>
      <c r="V97" s="122">
        <f t="shared" si="30"/>
        <v>-9.6530920060331829E-3</v>
      </c>
      <c r="W97" s="122">
        <f t="shared" si="31"/>
        <v>3.5559936310561834E-2</v>
      </c>
      <c r="X97" s="123"/>
      <c r="Y97" s="173"/>
      <c r="Z97" s="154"/>
      <c r="AA97" s="123"/>
    </row>
    <row r="98" spans="2:27" ht="15" customHeight="1" x14ac:dyDescent="0.35">
      <c r="B98" s="136" t="s">
        <v>136</v>
      </c>
      <c r="C98" s="138">
        <v>188</v>
      </c>
      <c r="D98" s="138">
        <v>185</v>
      </c>
      <c r="E98" s="138">
        <v>192</v>
      </c>
      <c r="F98" s="138">
        <v>260</v>
      </c>
      <c r="G98" s="138">
        <v>216</v>
      </c>
      <c r="H98" s="141">
        <v>226</v>
      </c>
      <c r="I98" s="141">
        <v>235</v>
      </c>
      <c r="J98" s="141">
        <v>296</v>
      </c>
      <c r="K98" s="141">
        <v>335</v>
      </c>
      <c r="L98" s="141">
        <v>127</v>
      </c>
      <c r="M98" s="141">
        <v>303</v>
      </c>
      <c r="N98" s="139">
        <v>295</v>
      </c>
      <c r="O98" s="139">
        <v>306</v>
      </c>
      <c r="P98" s="139">
        <v>326</v>
      </c>
      <c r="Q98" s="139">
        <v>283</v>
      </c>
      <c r="R98" s="139">
        <v>246</v>
      </c>
      <c r="S98" s="139">
        <v>211</v>
      </c>
      <c r="T98" s="122">
        <f t="shared" si="28"/>
        <v>-0.28716216216216217</v>
      </c>
      <c r="U98" s="122">
        <f t="shared" si="29"/>
        <v>-0.31045751633986929</v>
      </c>
      <c r="V98" s="122">
        <f t="shared" si="30"/>
        <v>-0.14227642276422764</v>
      </c>
      <c r="W98" s="122">
        <f t="shared" si="31"/>
        <v>2.2854543288238034E-3</v>
      </c>
      <c r="X98" s="123"/>
      <c r="Y98" s="173"/>
      <c r="Z98" s="154"/>
      <c r="AA98" s="123"/>
    </row>
    <row r="99" spans="2:27" ht="15" customHeight="1" x14ac:dyDescent="0.35">
      <c r="B99" s="136" t="s">
        <v>137</v>
      </c>
      <c r="C99" s="138">
        <v>868</v>
      </c>
      <c r="D99" s="138">
        <v>927</v>
      </c>
      <c r="E99" s="138">
        <v>907</v>
      </c>
      <c r="F99" s="138">
        <v>822</v>
      </c>
      <c r="G99" s="138">
        <v>812</v>
      </c>
      <c r="H99" s="141">
        <v>812</v>
      </c>
      <c r="I99" s="141">
        <v>856</v>
      </c>
      <c r="J99" s="141">
        <v>876</v>
      </c>
      <c r="K99" s="141">
        <v>869</v>
      </c>
      <c r="L99" s="141">
        <v>523</v>
      </c>
      <c r="M99" s="141">
        <v>523</v>
      </c>
      <c r="N99" s="139">
        <v>881</v>
      </c>
      <c r="O99" s="139">
        <v>825</v>
      </c>
      <c r="P99" s="139">
        <v>845</v>
      </c>
      <c r="Q99" s="139">
        <v>938</v>
      </c>
      <c r="R99" s="139">
        <v>929</v>
      </c>
      <c r="S99" s="139">
        <v>868</v>
      </c>
      <c r="T99" s="122">
        <f t="shared" si="28"/>
        <v>-9.1324200913242004E-3</v>
      </c>
      <c r="U99" s="122">
        <f t="shared" si="29"/>
        <v>5.2121212121212124E-2</v>
      </c>
      <c r="V99" s="122">
        <f t="shared" si="30"/>
        <v>-6.5662002152852533E-2</v>
      </c>
      <c r="W99" s="122">
        <f t="shared" si="31"/>
        <v>9.4017742057775425E-3</v>
      </c>
      <c r="X99" s="123"/>
      <c r="Y99" s="173"/>
      <c r="Z99" s="154"/>
      <c r="AA99" s="123"/>
    </row>
    <row r="100" spans="2:27" ht="15" customHeight="1" x14ac:dyDescent="0.35">
      <c r="B100" s="143" t="s">
        <v>42</v>
      </c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W100" s="123"/>
      <c r="Y100" s="142"/>
    </row>
    <row r="101" spans="2:27" ht="15" customHeight="1" x14ac:dyDescent="0.35"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</row>
    <row r="102" spans="2:27" ht="15" customHeight="1" x14ac:dyDescent="0.35"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</row>
    <row r="103" spans="2:27" ht="24" customHeight="1" x14ac:dyDescent="0.35">
      <c r="B103" s="199" t="s">
        <v>380</v>
      </c>
      <c r="C103" s="199"/>
      <c r="D103" s="199"/>
      <c r="E103" s="178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V103" s="144"/>
    </row>
    <row r="104" spans="2:27" ht="15" customHeight="1" x14ac:dyDescent="0.35">
      <c r="B104" s="117" t="s">
        <v>207</v>
      </c>
      <c r="C104" s="117"/>
      <c r="D104" s="117"/>
      <c r="E104" s="117"/>
      <c r="F104" s="117"/>
      <c r="G104" s="117"/>
      <c r="H104" s="118"/>
      <c r="V104" s="144"/>
    </row>
    <row r="105" spans="2:27" ht="30" customHeight="1" x14ac:dyDescent="0.35">
      <c r="B105" s="159" t="s">
        <v>124</v>
      </c>
      <c r="C105" s="23">
        <v>2009</v>
      </c>
      <c r="D105" s="23">
        <v>2010</v>
      </c>
      <c r="E105" s="23">
        <v>2011</v>
      </c>
      <c r="F105" s="23">
        <v>2012</v>
      </c>
      <c r="G105" s="23">
        <v>2013</v>
      </c>
      <c r="H105" s="23">
        <v>2014</v>
      </c>
      <c r="I105" s="23">
        <v>2015</v>
      </c>
      <c r="J105" s="23">
        <v>2016</v>
      </c>
      <c r="K105" s="23">
        <v>2017</v>
      </c>
      <c r="L105" s="23">
        <v>2018</v>
      </c>
      <c r="M105" s="23">
        <v>2019</v>
      </c>
      <c r="N105" s="23">
        <v>2020</v>
      </c>
      <c r="O105" s="23">
        <v>2021</v>
      </c>
      <c r="P105" s="23">
        <v>2022</v>
      </c>
      <c r="Q105" s="23">
        <v>2023</v>
      </c>
      <c r="R105" s="23">
        <v>2024</v>
      </c>
      <c r="S105" s="23">
        <v>2025</v>
      </c>
      <c r="T105" s="23" t="s">
        <v>335</v>
      </c>
      <c r="U105" s="23" t="s">
        <v>336</v>
      </c>
      <c r="V105" s="23" t="s">
        <v>337</v>
      </c>
      <c r="W105" s="23" t="s">
        <v>338</v>
      </c>
    </row>
    <row r="106" spans="2:27" ht="15" customHeight="1" x14ac:dyDescent="0.35">
      <c r="B106" s="119" t="s">
        <v>4</v>
      </c>
      <c r="C106" s="145">
        <v>9631.90530533737</v>
      </c>
      <c r="D106" s="145">
        <v>10003.137566713693</v>
      </c>
      <c r="E106" s="145">
        <v>10508.913942485035</v>
      </c>
      <c r="F106" s="145">
        <v>12059.576822241001</v>
      </c>
      <c r="G106" s="145">
        <v>15686.053069244401</v>
      </c>
      <c r="H106" s="146">
        <v>17422.292159092201</v>
      </c>
      <c r="I106" s="146">
        <v>18204.922500001201</v>
      </c>
      <c r="J106" s="146">
        <v>18714.728342100701</v>
      </c>
      <c r="K106" s="146">
        <v>19022.127898331601</v>
      </c>
      <c r="L106" s="146">
        <v>19117.732547350301</v>
      </c>
      <c r="M106" s="146">
        <v>19953.978751296501</v>
      </c>
      <c r="N106" s="146">
        <v>20427.891363526898</v>
      </c>
      <c r="O106" s="146">
        <v>20056.904406458401</v>
      </c>
      <c r="P106" s="146">
        <v>21629.581136365799</v>
      </c>
      <c r="Q106" s="146">
        <v>22722.274015153263</v>
      </c>
      <c r="R106" s="146">
        <v>23104.991818182087</v>
      </c>
      <c r="S106" s="146">
        <v>23567.883409090031</v>
      </c>
      <c r="T106" s="122">
        <f>IFERROR((S106-J106)/J106,"n/a")</f>
        <v>0.25932276324159403</v>
      </c>
      <c r="U106" s="122">
        <f>IFERROR((S106-O106)/O106,"n/a")</f>
        <v>0.17505089177675298</v>
      </c>
      <c r="V106" s="122">
        <f t="shared" ref="V106" si="32">IFERROR((S106-R106)/R106,"n/a")</f>
        <v>2.0034267683387768E-2</v>
      </c>
      <c r="W106" s="122">
        <f>S106/S$109</f>
        <v>0.45618948797480069</v>
      </c>
      <c r="X106" s="167"/>
      <c r="Y106" s="130"/>
    </row>
    <row r="107" spans="2:27" ht="15" customHeight="1" x14ac:dyDescent="0.35">
      <c r="B107" s="119" t="s">
        <v>5</v>
      </c>
      <c r="C107" s="145">
        <v>15887.72087679904</v>
      </c>
      <c r="D107" s="145">
        <v>15784.821264413693</v>
      </c>
      <c r="E107" s="145">
        <v>16434.900306315449</v>
      </c>
      <c r="F107" s="145">
        <v>17727.3375578509</v>
      </c>
      <c r="G107" s="145">
        <v>22538.835361892099</v>
      </c>
      <c r="H107" s="146">
        <v>24738.283295454399</v>
      </c>
      <c r="I107" s="146">
        <v>25628.374772725499</v>
      </c>
      <c r="J107" s="146">
        <v>24986.174200180601</v>
      </c>
      <c r="K107" s="146">
        <v>25489.169091106702</v>
      </c>
      <c r="L107" s="146">
        <v>25324.847261785999</v>
      </c>
      <c r="M107" s="146">
        <v>25788.573123371501</v>
      </c>
      <c r="N107" s="146">
        <v>25881.293408997099</v>
      </c>
      <c r="O107" s="146">
        <v>25161.403206980602</v>
      </c>
      <c r="P107" s="146">
        <v>26554.892727274655</v>
      </c>
      <c r="Q107" s="146">
        <v>27548.359267677297</v>
      </c>
      <c r="R107" s="146">
        <v>27816.664318181487</v>
      </c>
      <c r="S107" s="146">
        <v>28094.560227270929</v>
      </c>
      <c r="T107" s="122">
        <f t="shared" ref="T107:T108" si="33">IFERROR((S107-J107)/J107,"n/a")</f>
        <v>0.12440424060870672</v>
      </c>
      <c r="U107" s="122">
        <f t="shared" ref="U107:U108" si="34">IFERROR((S107-O107)/O107,"n/a")</f>
        <v>0.11657366626820612</v>
      </c>
      <c r="V107" s="122">
        <f t="shared" ref="V107:V109" si="35">IFERROR((S107-R107)/R107,"n/a")</f>
        <v>9.990267197774837E-3</v>
      </c>
      <c r="W107" s="122">
        <f>S107/S$109</f>
        <v>0.54380967618045317</v>
      </c>
    </row>
    <row r="108" spans="2:27" ht="15" customHeight="1" x14ac:dyDescent="0.35">
      <c r="B108" s="119" t="s">
        <v>351</v>
      </c>
      <c r="C108" s="145">
        <v>0</v>
      </c>
      <c r="D108" s="145">
        <v>0</v>
      </c>
      <c r="E108" s="145">
        <v>0</v>
      </c>
      <c r="F108" s="145">
        <v>0</v>
      </c>
      <c r="G108" s="145">
        <v>0</v>
      </c>
      <c r="H108" s="146">
        <v>0</v>
      </c>
      <c r="I108" s="146">
        <v>0</v>
      </c>
      <c r="J108" s="146">
        <v>0</v>
      </c>
      <c r="K108" s="146">
        <v>0</v>
      </c>
      <c r="L108" s="146">
        <v>0</v>
      </c>
      <c r="M108" s="146">
        <v>0</v>
      </c>
      <c r="N108" s="146">
        <v>0</v>
      </c>
      <c r="O108" s="146">
        <v>0</v>
      </c>
      <c r="P108" s="146">
        <v>0</v>
      </c>
      <c r="Q108" s="146">
        <v>0</v>
      </c>
      <c r="R108" s="146">
        <v>0</v>
      </c>
      <c r="S108" s="146">
        <v>4.3181818181818182E-2</v>
      </c>
      <c r="T108" s="122" t="str">
        <f t="shared" si="33"/>
        <v>n/a</v>
      </c>
      <c r="U108" s="122" t="str">
        <f t="shared" si="34"/>
        <v>n/a</v>
      </c>
      <c r="V108" s="122" t="str">
        <f t="shared" si="35"/>
        <v>n/a</v>
      </c>
      <c r="W108" s="122">
        <f>S108/S$109</f>
        <v>8.3584474618483223E-7</v>
      </c>
    </row>
    <row r="109" spans="2:27" ht="15" customHeight="1" x14ac:dyDescent="0.35">
      <c r="B109" s="124" t="s">
        <v>6</v>
      </c>
      <c r="C109" s="147">
        <v>25519.62618213641</v>
      </c>
      <c r="D109" s="147">
        <v>25787.958831127384</v>
      </c>
      <c r="E109" s="147">
        <v>26943.814248800481</v>
      </c>
      <c r="F109" s="147">
        <v>29786.914380091901</v>
      </c>
      <c r="G109" s="147">
        <v>38224.888431136496</v>
      </c>
      <c r="H109" s="148">
        <v>42160.575454546604</v>
      </c>
      <c r="I109" s="148">
        <v>43833.297272726704</v>
      </c>
      <c r="J109" s="149">
        <v>43700.902542281299</v>
      </c>
      <c r="K109" s="149">
        <v>44511.296989438299</v>
      </c>
      <c r="L109" s="149">
        <v>44442.579809136296</v>
      </c>
      <c r="M109" s="149">
        <v>45742.551874668003</v>
      </c>
      <c r="N109" s="149">
        <v>46309.184772523993</v>
      </c>
      <c r="O109" s="149">
        <v>45218.307613438999</v>
      </c>
      <c r="P109" s="149">
        <v>48184.473863640451</v>
      </c>
      <c r="Q109" s="149">
        <v>50270.63328283056</v>
      </c>
      <c r="R109" s="149">
        <v>50921.65613636357</v>
      </c>
      <c r="S109" s="149">
        <v>51662.486818179139</v>
      </c>
      <c r="T109" s="127">
        <f>IFERROR((S109-J109)/J109,"n/a")</f>
        <v>0.18218352053930428</v>
      </c>
      <c r="U109" s="127">
        <f>IFERROR((S109-O109)/O109,"n/a")</f>
        <v>0.14251261369244417</v>
      </c>
      <c r="V109" s="127">
        <f t="shared" si="35"/>
        <v>1.4548440448042215E-2</v>
      </c>
      <c r="W109" s="127">
        <f>R109/R$109</f>
        <v>1</v>
      </c>
    </row>
    <row r="110" spans="2:27" ht="15" customHeight="1" x14ac:dyDescent="0.35"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30"/>
      <c r="U110" s="172"/>
      <c r="V110" s="144"/>
    </row>
    <row r="111" spans="2:27" ht="15" customHeight="1" x14ac:dyDescent="0.35"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V111" s="144"/>
    </row>
    <row r="112" spans="2:27" ht="15" customHeight="1" x14ac:dyDescent="0.35">
      <c r="B112" s="117" t="s">
        <v>160</v>
      </c>
      <c r="C112" s="117"/>
      <c r="D112" s="117"/>
      <c r="E112" s="117"/>
      <c r="F112" s="117"/>
      <c r="G112" s="117"/>
      <c r="H112" s="118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</row>
    <row r="113" spans="2:28" ht="30" customHeight="1" x14ac:dyDescent="0.35">
      <c r="B113" s="159" t="s">
        <v>147</v>
      </c>
      <c r="C113" s="23">
        <v>2009</v>
      </c>
      <c r="D113" s="23">
        <v>2010</v>
      </c>
      <c r="E113" s="23">
        <v>2011</v>
      </c>
      <c r="F113" s="23">
        <v>2012</v>
      </c>
      <c r="G113" s="23">
        <v>2013</v>
      </c>
      <c r="H113" s="23">
        <v>2014</v>
      </c>
      <c r="I113" s="23">
        <v>2015</v>
      </c>
      <c r="J113" s="23">
        <v>2016</v>
      </c>
      <c r="K113" s="23">
        <v>2017</v>
      </c>
      <c r="L113" s="23">
        <v>2018</v>
      </c>
      <c r="M113" s="23">
        <v>2019</v>
      </c>
      <c r="N113" s="23">
        <v>2020</v>
      </c>
      <c r="O113" s="23">
        <v>2021</v>
      </c>
      <c r="P113" s="23">
        <v>2022</v>
      </c>
      <c r="Q113" s="23">
        <v>2023</v>
      </c>
      <c r="R113" s="23">
        <v>2024</v>
      </c>
      <c r="S113" s="23">
        <v>2025</v>
      </c>
      <c r="T113" s="23" t="s">
        <v>335</v>
      </c>
      <c r="U113" s="161" t="s">
        <v>336</v>
      </c>
      <c r="V113" s="161" t="s">
        <v>337</v>
      </c>
      <c r="W113" s="161" t="s">
        <v>338</v>
      </c>
    </row>
    <row r="114" spans="2:28" ht="15" customHeight="1" x14ac:dyDescent="0.35">
      <c r="B114" s="119" t="s">
        <v>33</v>
      </c>
      <c r="C114" s="150">
        <v>1252.4814630681756</v>
      </c>
      <c r="D114" s="150">
        <v>1413.0819444444394</v>
      </c>
      <c r="E114" s="150">
        <v>1590.7196717171669</v>
      </c>
      <c r="F114" s="150">
        <v>1800.87380050502</v>
      </c>
      <c r="G114" s="150">
        <v>3528.21509037749</v>
      </c>
      <c r="H114" s="151">
        <v>3873.2668181818299</v>
      </c>
      <c r="I114" s="151">
        <v>3842.3977272727502</v>
      </c>
      <c r="J114" s="151">
        <v>3217.87846463183</v>
      </c>
      <c r="K114" s="151">
        <v>3329.0885377950999</v>
      </c>
      <c r="L114" s="151">
        <v>3207.5425954545799</v>
      </c>
      <c r="M114" s="151">
        <v>3222.0167181789402</v>
      </c>
      <c r="N114" s="151">
        <v>3158.7556818071598</v>
      </c>
      <c r="O114" s="151">
        <v>2891.1024999922502</v>
      </c>
      <c r="P114" s="151">
        <v>3145.9929545454979</v>
      </c>
      <c r="Q114" s="151">
        <v>3370.7565909091536</v>
      </c>
      <c r="R114" s="151">
        <v>3392.4851255554258</v>
      </c>
      <c r="S114" s="151">
        <v>3464.4329545453875</v>
      </c>
      <c r="T114" s="176">
        <f>IFERROR((S114-J114)/J114,"n/a")</f>
        <v>7.6620199495870886E-2</v>
      </c>
      <c r="U114" s="122">
        <f>IFERROR((S114-O114)/O114,"n/a")</f>
        <v>0.19830858800567402</v>
      </c>
      <c r="V114" s="122">
        <f t="shared" ref="V114" si="36">IFERROR((S114-R114)/R114,"n/a")</f>
        <v>2.1208001310892163E-2</v>
      </c>
      <c r="W114" s="122">
        <f>S114/S$109</f>
        <v>6.7058966145747231E-2</v>
      </c>
      <c r="X114" s="123"/>
      <c r="Y114" s="123"/>
      <c r="Z114" s="130"/>
    </row>
    <row r="115" spans="2:28" ht="15" customHeight="1" x14ac:dyDescent="0.35">
      <c r="B115" s="119" t="s">
        <v>34</v>
      </c>
      <c r="C115" s="150">
        <v>2961.7244898989511</v>
      </c>
      <c r="D115" s="150">
        <v>3430.3773484848489</v>
      </c>
      <c r="E115" s="150">
        <v>3925.2010656564039</v>
      </c>
      <c r="F115" s="150">
        <v>4829.7891856061697</v>
      </c>
      <c r="G115" s="150">
        <v>6941.5699139419703</v>
      </c>
      <c r="H115" s="151">
        <v>7806.9713636361203</v>
      </c>
      <c r="I115" s="151">
        <v>8571.6247727272403</v>
      </c>
      <c r="J115" s="151">
        <v>8338.2228825286493</v>
      </c>
      <c r="K115" s="151">
        <v>8273.0332419186707</v>
      </c>
      <c r="L115" s="151">
        <v>8072.8370674232701</v>
      </c>
      <c r="M115" s="151">
        <v>8742.6545795653492</v>
      </c>
      <c r="N115" s="151">
        <v>9630.4249999404892</v>
      </c>
      <c r="O115" s="151">
        <v>9006.4559090376806</v>
      </c>
      <c r="P115" s="151">
        <v>10479.679090910055</v>
      </c>
      <c r="Q115" s="151">
        <v>11106.635000000257</v>
      </c>
      <c r="R115" s="151">
        <v>11173.560783535591</v>
      </c>
      <c r="S115" s="151">
        <v>11362.401363635434</v>
      </c>
      <c r="T115" s="176">
        <f t="shared" ref="T115:T116" si="37">IFERROR((S115-J115)/J115,"n/a")</f>
        <v>0.36268861167568983</v>
      </c>
      <c r="U115" s="122">
        <f t="shared" ref="U115:U116" si="38">IFERROR((S115-O115)/O115,"n/a")</f>
        <v>0.26158407684354951</v>
      </c>
      <c r="V115" s="122">
        <f t="shared" ref="V115:V116" si="39">IFERROR((S115-R115)/R115,"n/a")</f>
        <v>1.6900662533478314E-2</v>
      </c>
      <c r="W115" s="122">
        <f>S115/S$109</f>
        <v>0.21993523857309169</v>
      </c>
      <c r="X115" s="123"/>
      <c r="Y115" s="123"/>
      <c r="Z115" s="130"/>
    </row>
    <row r="116" spans="2:28" ht="15" customHeight="1" x14ac:dyDescent="0.35">
      <c r="B116" s="119" t="s">
        <v>35</v>
      </c>
      <c r="C116" s="150">
        <v>21305.420229167365</v>
      </c>
      <c r="D116" s="150">
        <v>20944.49953819564</v>
      </c>
      <c r="E116" s="150">
        <v>21427.893511423892</v>
      </c>
      <c r="F116" s="150">
        <v>23156.251393975901</v>
      </c>
      <c r="G116" s="150">
        <v>27755.103426815</v>
      </c>
      <c r="H116" s="151">
        <v>30480.337272727</v>
      </c>
      <c r="I116" s="151">
        <v>31419.274772724199</v>
      </c>
      <c r="J116" s="151">
        <v>32144.801195118402</v>
      </c>
      <c r="K116" s="151">
        <v>32909.175209722503</v>
      </c>
      <c r="L116" s="151">
        <v>33162.200146255702</v>
      </c>
      <c r="M116" s="151">
        <v>33777.880576955802</v>
      </c>
      <c r="N116" s="151">
        <v>33520.004090777198</v>
      </c>
      <c r="O116" s="151">
        <v>33320.7492044069</v>
      </c>
      <c r="P116" s="151">
        <v>34558.80181818609</v>
      </c>
      <c r="Q116" s="151">
        <v>35793.241691925483</v>
      </c>
      <c r="R116" s="151">
        <v>36355.610227272984</v>
      </c>
      <c r="S116" s="151">
        <v>36835.652499998941</v>
      </c>
      <c r="T116" s="176">
        <f t="shared" si="37"/>
        <v>0.14592877014255437</v>
      </c>
      <c r="U116" s="122">
        <f t="shared" si="38"/>
        <v>0.10548692269882007</v>
      </c>
      <c r="V116" s="122">
        <f t="shared" si="39"/>
        <v>1.3204076887309207E-2</v>
      </c>
      <c r="W116" s="122">
        <f>S116/S$109</f>
        <v>0.71300579528117314</v>
      </c>
      <c r="X116" s="123"/>
      <c r="Y116" s="123"/>
      <c r="Z116" s="130"/>
    </row>
    <row r="117" spans="2:28" ht="15" customHeight="1" x14ac:dyDescent="0.35"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52"/>
      <c r="U117" s="135"/>
      <c r="V117" s="135"/>
      <c r="W117" s="135"/>
      <c r="X117" s="130"/>
      <c r="Y117" s="130"/>
    </row>
    <row r="118" spans="2:28" ht="15" customHeight="1" x14ac:dyDescent="0.35"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30"/>
      <c r="U118" s="174"/>
      <c r="V118" s="130"/>
    </row>
    <row r="119" spans="2:28" ht="15" customHeight="1" x14ac:dyDescent="0.35">
      <c r="B119" s="117" t="s">
        <v>161</v>
      </c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30"/>
      <c r="U119" s="174"/>
      <c r="V119" s="130"/>
    </row>
    <row r="120" spans="2:28" ht="30" customHeight="1" x14ac:dyDescent="0.35">
      <c r="B120" s="159" t="s">
        <v>122</v>
      </c>
      <c r="C120" s="23">
        <v>2009</v>
      </c>
      <c r="D120" s="23">
        <v>2010</v>
      </c>
      <c r="E120" s="23">
        <v>2011</v>
      </c>
      <c r="F120" s="23">
        <v>2012</v>
      </c>
      <c r="G120" s="23">
        <v>2013</v>
      </c>
      <c r="H120" s="23">
        <v>2014</v>
      </c>
      <c r="I120" s="23">
        <v>2015</v>
      </c>
      <c r="J120" s="23">
        <v>2016</v>
      </c>
      <c r="K120" s="23">
        <v>2017</v>
      </c>
      <c r="L120" s="23">
        <v>2018</v>
      </c>
      <c r="M120" s="23">
        <v>2019</v>
      </c>
      <c r="N120" s="23">
        <v>2020</v>
      </c>
      <c r="O120" s="23">
        <v>2021</v>
      </c>
      <c r="P120" s="23">
        <v>2022</v>
      </c>
      <c r="Q120" s="23">
        <v>2023</v>
      </c>
      <c r="R120" s="23">
        <v>2024</v>
      </c>
      <c r="S120" s="23">
        <v>2025</v>
      </c>
      <c r="T120" s="23" t="s">
        <v>335</v>
      </c>
      <c r="U120" s="23" t="s">
        <v>336</v>
      </c>
      <c r="V120" s="23" t="s">
        <v>337</v>
      </c>
      <c r="W120" s="23" t="s">
        <v>338</v>
      </c>
      <c r="X120" s="131"/>
      <c r="Y120" s="131"/>
      <c r="Z120" s="131"/>
    </row>
    <row r="121" spans="2:28" ht="15" customHeight="1" x14ac:dyDescent="0.35">
      <c r="B121" s="119" t="s">
        <v>21</v>
      </c>
      <c r="C121" s="145">
        <v>4774.7119266820118</v>
      </c>
      <c r="D121" s="145">
        <v>4886.6121884815993</v>
      </c>
      <c r="E121" s="145">
        <v>5144.4265273550818</v>
      </c>
      <c r="F121" s="145">
        <v>5961.7364838621097</v>
      </c>
      <c r="G121" s="145">
        <v>6733.8520423232603</v>
      </c>
      <c r="H121" s="146">
        <v>7408.3393181817601</v>
      </c>
      <c r="I121" s="146">
        <v>7882.6052272727202</v>
      </c>
      <c r="J121" s="146">
        <v>8356.0016160565992</v>
      </c>
      <c r="K121" s="146">
        <v>8973.9600598813304</v>
      </c>
      <c r="L121" s="146">
        <v>9819.2479261370299</v>
      </c>
      <c r="M121" s="146">
        <v>10483.6569441299</v>
      </c>
      <c r="N121" s="146">
        <v>10956.622499961701</v>
      </c>
      <c r="O121" s="146">
        <v>11562.788005009101</v>
      </c>
      <c r="P121" s="146">
        <v>12124.76818181817</v>
      </c>
      <c r="Q121" s="146">
        <v>12851.966540404614</v>
      </c>
      <c r="R121" s="146">
        <v>13526.877954545354</v>
      </c>
      <c r="S121" s="146">
        <v>14051.426590909383</v>
      </c>
      <c r="T121" s="122">
        <f t="shared" ref="T121:T130" si="40">IFERROR((S121-J121)/J121,"n/a")</f>
        <v>0.6815969211768288</v>
      </c>
      <c r="U121" s="122">
        <f t="shared" ref="U121:U130" si="41">IFERROR((S121-O121)/O121,"n/a")</f>
        <v>0.21522824640754307</v>
      </c>
      <c r="V121" s="122">
        <f t="shared" ref="V121:V130" si="42">IFERROR((S121-R121)/R121,"n/a")</f>
        <v>3.8778248619280808E-2</v>
      </c>
      <c r="W121" s="122">
        <f t="shared" ref="W121:W130" si="43">S121/S$109</f>
        <v>0.27198509898220635</v>
      </c>
      <c r="X121" s="123"/>
      <c r="Y121" s="123"/>
      <c r="Z121" s="154"/>
      <c r="AA121" s="123"/>
      <c r="AB121" s="130"/>
    </row>
    <row r="122" spans="2:28" ht="15" customHeight="1" x14ac:dyDescent="0.35">
      <c r="B122" s="119" t="s">
        <v>22</v>
      </c>
      <c r="C122" s="145">
        <v>6513.390653138953</v>
      </c>
      <c r="D122" s="145">
        <v>6540.8956312023201</v>
      </c>
      <c r="E122" s="145">
        <v>6678.6805871961833</v>
      </c>
      <c r="F122" s="145">
        <v>7666.8296223716397</v>
      </c>
      <c r="G122" s="145">
        <v>9694.7424546078601</v>
      </c>
      <c r="H122" s="146">
        <v>11762.258409092001</v>
      </c>
      <c r="I122" s="146">
        <v>11960.605681819099</v>
      </c>
      <c r="J122" s="146">
        <v>12383.898536178</v>
      </c>
      <c r="K122" s="146">
        <v>12846.7571093359</v>
      </c>
      <c r="L122" s="146">
        <v>13427.3905193641</v>
      </c>
      <c r="M122" s="146">
        <v>14084.6689376946</v>
      </c>
      <c r="N122" s="146">
        <v>15073.8652271915</v>
      </c>
      <c r="O122" s="146">
        <v>15836.088547891</v>
      </c>
      <c r="P122" s="146">
        <v>16716.899772729255</v>
      </c>
      <c r="Q122" s="146">
        <v>17545.148106062439</v>
      </c>
      <c r="R122" s="146">
        <v>17311.177500000067</v>
      </c>
      <c r="S122" s="146">
        <v>17936.381136364616</v>
      </c>
      <c r="T122" s="122">
        <f t="shared" si="40"/>
        <v>0.44836305659043785</v>
      </c>
      <c r="U122" s="122">
        <f t="shared" si="41"/>
        <v>0.13262697932775364</v>
      </c>
      <c r="V122" s="122">
        <f t="shared" si="42"/>
        <v>3.6115604288879069E-2</v>
      </c>
      <c r="W122" s="122">
        <f t="shared" si="43"/>
        <v>0.34718385120503165</v>
      </c>
      <c r="X122" s="123"/>
      <c r="Y122" s="123"/>
      <c r="Z122" s="154"/>
      <c r="AA122" s="123"/>
      <c r="AB122" s="130"/>
    </row>
    <row r="123" spans="2:28" ht="15" customHeight="1" x14ac:dyDescent="0.35">
      <c r="B123" s="119" t="s">
        <v>109</v>
      </c>
      <c r="C123" s="145">
        <v>1162.2810606053033</v>
      </c>
      <c r="D123" s="145">
        <v>1258.1552340679527</v>
      </c>
      <c r="E123" s="145">
        <v>1275.6024089928965</v>
      </c>
      <c r="F123" s="145">
        <v>1274.46147727272</v>
      </c>
      <c r="G123" s="145">
        <v>1495.11286099321</v>
      </c>
      <c r="H123" s="146">
        <v>1723.40204545453</v>
      </c>
      <c r="I123" s="146">
        <v>1771.68749999999</v>
      </c>
      <c r="J123" s="146">
        <v>1935.2012735236999</v>
      </c>
      <c r="K123" s="146">
        <v>2001.97862952777</v>
      </c>
      <c r="L123" s="146">
        <v>2015.68022727267</v>
      </c>
      <c r="M123" s="146">
        <v>1937.9352922077601</v>
      </c>
      <c r="N123" s="146">
        <v>2027.35545454352</v>
      </c>
      <c r="O123" s="146">
        <v>1881.2679545439501</v>
      </c>
      <c r="P123" s="146">
        <v>2032.6395454545495</v>
      </c>
      <c r="Q123" s="146">
        <v>2121.8121212121214</v>
      </c>
      <c r="R123" s="146">
        <v>2225.8943181818081</v>
      </c>
      <c r="S123" s="146">
        <v>2154.1231818181795</v>
      </c>
      <c r="T123" s="122">
        <f t="shared" si="40"/>
        <v>0.11312617002150735</v>
      </c>
      <c r="U123" s="122">
        <f t="shared" si="41"/>
        <v>0.14503793923411301</v>
      </c>
      <c r="V123" s="122">
        <f t="shared" si="42"/>
        <v>-3.2243730431125703E-2</v>
      </c>
      <c r="W123" s="122">
        <f t="shared" si="43"/>
        <v>4.1696079969967312E-2</v>
      </c>
      <c r="X123" s="123"/>
      <c r="Y123" s="123"/>
      <c r="Z123" s="154"/>
      <c r="AA123" s="123"/>
      <c r="AB123" s="130"/>
    </row>
    <row r="124" spans="2:28" ht="15" customHeight="1" x14ac:dyDescent="0.35">
      <c r="B124" s="119" t="s">
        <v>38</v>
      </c>
      <c r="C124" s="145">
        <v>10067.235386351464</v>
      </c>
      <c r="D124" s="145">
        <v>10199.746195274516</v>
      </c>
      <c r="E124" s="145">
        <v>10707.74905511303</v>
      </c>
      <c r="F124" s="145">
        <v>11827.9003699982</v>
      </c>
      <c r="G124" s="145">
        <v>14380.460122669399</v>
      </c>
      <c r="H124" s="146">
        <v>15410.6188636388</v>
      </c>
      <c r="I124" s="146">
        <v>17831.4045454562</v>
      </c>
      <c r="J124" s="146">
        <v>17543.352580877199</v>
      </c>
      <c r="K124" s="146">
        <v>17088.492954855799</v>
      </c>
      <c r="L124" s="146">
        <v>16101.559753789799</v>
      </c>
      <c r="M124" s="146">
        <v>15986.691881700401</v>
      </c>
      <c r="N124" s="146">
        <v>14935.240227215399</v>
      </c>
      <c r="O124" s="146">
        <v>12833.9593181337</v>
      </c>
      <c r="P124" s="146">
        <v>13487.457272728459</v>
      </c>
      <c r="Q124" s="146">
        <v>13761.841666667551</v>
      </c>
      <c r="R124" s="146">
        <v>12992.07249999996</v>
      </c>
      <c r="S124" s="146">
        <v>12434.110454545977</v>
      </c>
      <c r="T124" s="122">
        <f t="shared" si="40"/>
        <v>-0.29123521874037095</v>
      </c>
      <c r="U124" s="122">
        <f t="shared" si="41"/>
        <v>-3.1155534599736395E-2</v>
      </c>
      <c r="V124" s="122">
        <f t="shared" si="42"/>
        <v>-4.2946346354978029E-2</v>
      </c>
      <c r="W124" s="122">
        <f t="shared" si="43"/>
        <v>0.24067967340222243</v>
      </c>
      <c r="X124" s="123"/>
      <c r="Y124" s="123"/>
      <c r="Z124" s="154"/>
      <c r="AA124" s="123"/>
      <c r="AB124" s="130"/>
    </row>
    <row r="125" spans="2:28" ht="15" customHeight="1" x14ac:dyDescent="0.35">
      <c r="B125" s="119" t="s">
        <v>24</v>
      </c>
      <c r="C125" s="145">
        <v>1885.6411752426559</v>
      </c>
      <c r="D125" s="145">
        <v>1923.5515500378744</v>
      </c>
      <c r="E125" s="145">
        <v>2063.9317042467069</v>
      </c>
      <c r="F125" s="145">
        <v>2094.4614484152398</v>
      </c>
      <c r="G125" s="145">
        <v>4284.7762567285199</v>
      </c>
      <c r="H125" s="146">
        <v>4011.0688636364098</v>
      </c>
      <c r="I125" s="146">
        <v>2581.3388636366199</v>
      </c>
      <c r="J125" s="146">
        <v>1991.34625175922</v>
      </c>
      <c r="K125" s="146">
        <v>2041.2029592787101</v>
      </c>
      <c r="L125" s="146">
        <v>1684.3911616160799</v>
      </c>
      <c r="M125" s="146">
        <v>1692.74121795059</v>
      </c>
      <c r="N125" s="146">
        <v>1665.15227271864</v>
      </c>
      <c r="O125" s="146">
        <v>1710.2053787816701</v>
      </c>
      <c r="P125" s="146">
        <v>1940.2034090908969</v>
      </c>
      <c r="Q125" s="146">
        <v>2148.0466666666662</v>
      </c>
      <c r="R125" s="146">
        <v>2870.4681818181684</v>
      </c>
      <c r="S125" s="146">
        <v>3057.026590909099</v>
      </c>
      <c r="T125" s="122">
        <f t="shared" si="40"/>
        <v>0.5351557210145762</v>
      </c>
      <c r="U125" s="122">
        <f t="shared" si="41"/>
        <v>0.78752015917929596</v>
      </c>
      <c r="V125" s="122">
        <f t="shared" si="42"/>
        <v>6.4992327827429031E-2</v>
      </c>
      <c r="W125" s="122">
        <f t="shared" si="43"/>
        <v>5.9173043714833021E-2</v>
      </c>
      <c r="X125" s="123"/>
      <c r="Y125" s="123"/>
      <c r="Z125" s="154"/>
      <c r="AA125" s="123"/>
      <c r="AB125" s="130"/>
    </row>
    <row r="126" spans="2:28" ht="15" customHeight="1" x14ac:dyDescent="0.35">
      <c r="B126" s="119" t="s">
        <v>39</v>
      </c>
      <c r="C126" s="145">
        <v>565.75827809343377</v>
      </c>
      <c r="D126" s="145">
        <v>457.49543876262629</v>
      </c>
      <c r="E126" s="145">
        <v>598.98596382575681</v>
      </c>
      <c r="F126" s="145">
        <v>620.26638888889295</v>
      </c>
      <c r="G126" s="145">
        <v>1061.34118371212</v>
      </c>
      <c r="H126" s="146">
        <v>1177.5304545454501</v>
      </c>
      <c r="I126" s="146">
        <v>1235.21227272691</v>
      </c>
      <c r="J126" s="146">
        <v>1085.4205469439501</v>
      </c>
      <c r="K126" s="146">
        <v>1155.63761738224</v>
      </c>
      <c r="L126" s="146">
        <v>1042.16726641423</v>
      </c>
      <c r="M126" s="146">
        <v>1091.4730611759301</v>
      </c>
      <c r="N126" s="146">
        <v>1291.7768181714</v>
      </c>
      <c r="O126" s="146">
        <v>1132.7120454475901</v>
      </c>
      <c r="P126" s="146">
        <v>1499.4649999999838</v>
      </c>
      <c r="Q126" s="146">
        <v>1500.3409090909013</v>
      </c>
      <c r="R126" s="146">
        <v>1659.861818181814</v>
      </c>
      <c r="S126" s="146">
        <v>1704.8854545454576</v>
      </c>
      <c r="T126" s="122">
        <f t="shared" si="40"/>
        <v>0.57071418939473606</v>
      </c>
      <c r="U126" s="122">
        <f t="shared" si="41"/>
        <v>0.50513580339986031</v>
      </c>
      <c r="V126" s="122">
        <f t="shared" si="42"/>
        <v>2.7124930443283398E-2</v>
      </c>
      <c r="W126" s="122">
        <f t="shared" si="43"/>
        <v>3.3000452737508131E-2</v>
      </c>
      <c r="X126" s="123"/>
      <c r="Y126" s="123"/>
      <c r="Z126" s="154"/>
      <c r="AA126" s="123"/>
      <c r="AB126" s="130"/>
    </row>
    <row r="127" spans="2:28" ht="15" customHeight="1" x14ac:dyDescent="0.35">
      <c r="B127" s="119" t="s">
        <v>40</v>
      </c>
      <c r="C127" s="145">
        <v>49.870075757575755</v>
      </c>
      <c r="D127" s="145">
        <v>38.08020833333336</v>
      </c>
      <c r="E127" s="145">
        <v>54.198582954545451</v>
      </c>
      <c r="F127" s="145">
        <v>67.087514204545499</v>
      </c>
      <c r="G127" s="145">
        <v>104.714166666667</v>
      </c>
      <c r="H127" s="146">
        <v>76.808863636363597</v>
      </c>
      <c r="I127" s="146">
        <v>70.162045454545506</v>
      </c>
      <c r="J127" s="146">
        <v>53.176818181818199</v>
      </c>
      <c r="K127" s="146">
        <v>66.085300088272703</v>
      </c>
      <c r="L127" s="146">
        <v>45.65</v>
      </c>
      <c r="M127" s="146">
        <v>35.2332535885227</v>
      </c>
      <c r="N127" s="146">
        <v>95.795681816322997</v>
      </c>
      <c r="O127" s="146">
        <v>58.698636362633003</v>
      </c>
      <c r="P127" s="146">
        <v>69.96931818181821</v>
      </c>
      <c r="Q127" s="146">
        <v>86.02045454545447</v>
      </c>
      <c r="R127" s="146">
        <v>109.17863636363619</v>
      </c>
      <c r="S127" s="146">
        <v>60.736590909090886</v>
      </c>
      <c r="T127" s="122">
        <f t="shared" si="40"/>
        <v>0.14216293839591676</v>
      </c>
      <c r="U127" s="122">
        <f t="shared" si="41"/>
        <v>3.4718941916600042E-2</v>
      </c>
      <c r="V127" s="122">
        <f t="shared" si="42"/>
        <v>-0.44369527838030182</v>
      </c>
      <c r="W127" s="122">
        <f t="shared" si="43"/>
        <v>1.1756420306062139E-3</v>
      </c>
      <c r="X127" s="123"/>
      <c r="Y127" s="123"/>
      <c r="Z127" s="154"/>
      <c r="AA127" s="123"/>
      <c r="AB127" s="130"/>
    </row>
    <row r="128" spans="2:28" ht="15" customHeight="1" x14ac:dyDescent="0.35">
      <c r="B128" s="119" t="s">
        <v>41</v>
      </c>
      <c r="C128" s="145">
        <v>329.92449494949517</v>
      </c>
      <c r="D128" s="145">
        <v>205.54124053030299</v>
      </c>
      <c r="E128" s="145">
        <v>151.77501553030294</v>
      </c>
      <c r="F128" s="145">
        <v>138.098802083332</v>
      </c>
      <c r="G128" s="145">
        <v>146.641691919192</v>
      </c>
      <c r="H128" s="146">
        <v>219.33090909090899</v>
      </c>
      <c r="I128" s="146">
        <v>200.02522727272699</v>
      </c>
      <c r="J128" s="146">
        <v>351.10037330801799</v>
      </c>
      <c r="K128" s="146">
        <v>337.18235909090799</v>
      </c>
      <c r="L128" s="146">
        <v>306.49295454545302</v>
      </c>
      <c r="M128" s="146">
        <v>385.24219532160902</v>
      </c>
      <c r="N128" s="133">
        <v>0</v>
      </c>
      <c r="O128" s="133">
        <v>0</v>
      </c>
      <c r="P128" s="133">
        <v>0</v>
      </c>
      <c r="Q128" s="133">
        <v>0</v>
      </c>
      <c r="R128" s="133">
        <v>0</v>
      </c>
      <c r="S128" s="133"/>
      <c r="T128" s="122" t="s">
        <v>150</v>
      </c>
      <c r="U128" s="122" t="str">
        <f t="shared" si="41"/>
        <v>n/a</v>
      </c>
      <c r="V128" s="122" t="str">
        <f t="shared" si="42"/>
        <v>n/a</v>
      </c>
      <c r="W128" s="122">
        <f t="shared" si="43"/>
        <v>0</v>
      </c>
      <c r="X128" s="123"/>
      <c r="Y128" s="123"/>
      <c r="Z128" s="154"/>
      <c r="AA128" s="123"/>
      <c r="AB128" s="130"/>
    </row>
    <row r="129" spans="2:28" ht="15" customHeight="1" x14ac:dyDescent="0.35">
      <c r="B129" s="119" t="s">
        <v>152</v>
      </c>
      <c r="C129" s="133">
        <v>0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3">
        <v>0</v>
      </c>
      <c r="N129" s="146">
        <v>83.769318180187994</v>
      </c>
      <c r="O129" s="133">
        <v>91.288181817101005</v>
      </c>
      <c r="P129" s="133">
        <v>160.61795454545447</v>
      </c>
      <c r="Q129" s="133">
        <v>150.52431818181802</v>
      </c>
      <c r="R129" s="133">
        <v>142.61999999999983</v>
      </c>
      <c r="S129" s="133">
        <v>184.83045454545439</v>
      </c>
      <c r="T129" s="122" t="str">
        <f t="shared" si="40"/>
        <v>n/a</v>
      </c>
      <c r="U129" s="122">
        <f t="shared" si="41"/>
        <v>1.0246920342412835</v>
      </c>
      <c r="V129" s="122">
        <f t="shared" si="42"/>
        <v>0.29596448285972937</v>
      </c>
      <c r="W129" s="122">
        <f t="shared" si="43"/>
        <v>3.5776530695463102E-3</v>
      </c>
      <c r="X129" s="123"/>
      <c r="Y129" s="123"/>
      <c r="Z129" s="154"/>
      <c r="AA129" s="123"/>
      <c r="AB129" s="130"/>
    </row>
    <row r="130" spans="2:28" ht="15" customHeight="1" x14ac:dyDescent="0.35">
      <c r="B130" s="119" t="s">
        <v>14</v>
      </c>
      <c r="C130" s="145">
        <v>170.81313131313135</v>
      </c>
      <c r="D130" s="145">
        <v>277.88114443434404</v>
      </c>
      <c r="E130" s="145">
        <v>268.46440358299151</v>
      </c>
      <c r="F130" s="145">
        <v>136.072272993372</v>
      </c>
      <c r="G130" s="145">
        <v>323.24765151514902</v>
      </c>
      <c r="H130" s="146">
        <v>371.21772727272503</v>
      </c>
      <c r="I130" s="146">
        <v>300.25590909090698</v>
      </c>
      <c r="J130" s="146">
        <v>1.4045454545454501</v>
      </c>
      <c r="K130" s="146">
        <v>0</v>
      </c>
      <c r="L130" s="146">
        <v>0</v>
      </c>
      <c r="M130" s="146">
        <v>44.909090909090899</v>
      </c>
      <c r="N130" s="146">
        <v>179.60727272636001</v>
      </c>
      <c r="O130" s="146">
        <v>111.299545454431</v>
      </c>
      <c r="P130" s="146">
        <v>152.45340909090896</v>
      </c>
      <c r="Q130" s="146">
        <v>104.9325000000001</v>
      </c>
      <c r="R130" s="133">
        <v>83.505227272727268</v>
      </c>
      <c r="S130" s="133">
        <v>78.966363636363667</v>
      </c>
      <c r="T130" s="122">
        <f t="shared" si="40"/>
        <v>55.222006472492104</v>
      </c>
      <c r="U130" s="122">
        <f t="shared" si="41"/>
        <v>-0.29050596465648099</v>
      </c>
      <c r="V130" s="122">
        <f t="shared" si="42"/>
        <v>-5.4354245651469409E-2</v>
      </c>
      <c r="W130" s="122">
        <f t="shared" si="43"/>
        <v>1.5285048881653286E-3</v>
      </c>
      <c r="X130" s="123"/>
      <c r="Y130" s="123"/>
      <c r="Z130" s="154"/>
      <c r="AA130" s="123"/>
      <c r="AB130" s="130"/>
    </row>
    <row r="131" spans="2:28" ht="15" customHeight="1" x14ac:dyDescent="0.35">
      <c r="B131" s="124" t="s">
        <v>145</v>
      </c>
      <c r="C131" s="153">
        <f>C121/(SUM(C121:C130))</f>
        <v>0.18709960297242631</v>
      </c>
      <c r="D131" s="153">
        <f t="shared" ref="D131:Q131" si="44">D121/(SUM(D121:D130))</f>
        <v>0.18949201138725585</v>
      </c>
      <c r="E131" s="153">
        <f t="shared" si="44"/>
        <v>0.19093163573099817</v>
      </c>
      <c r="F131" s="153">
        <f t="shared" si="44"/>
        <v>0.20014615840326883</v>
      </c>
      <c r="G131" s="153">
        <f t="shared" si="44"/>
        <v>0.17616407316543864</v>
      </c>
      <c r="H131" s="153">
        <f t="shared" si="44"/>
        <v>0.17571722487915975</v>
      </c>
      <c r="I131" s="153">
        <f t="shared" si="44"/>
        <v>0.17983144590349523</v>
      </c>
      <c r="J131" s="153">
        <f t="shared" si="44"/>
        <v>0.19120890256149065</v>
      </c>
      <c r="K131" s="153">
        <f t="shared" si="44"/>
        <v>0.20161084189503967</v>
      </c>
      <c r="L131" s="153">
        <f t="shared" si="44"/>
        <v>0.22094234781838112</v>
      </c>
      <c r="M131" s="153">
        <f t="shared" si="44"/>
        <v>0.22918828343578515</v>
      </c>
      <c r="N131" s="153">
        <f t="shared" si="44"/>
        <v>0.2365971794533123</v>
      </c>
      <c r="O131" s="153">
        <f t="shared" si="44"/>
        <v>0.25571032210794314</v>
      </c>
      <c r="P131" s="153">
        <f t="shared" si="44"/>
        <v>0.25163226262739469</v>
      </c>
      <c r="Q131" s="153">
        <f t="shared" si="44"/>
        <v>0.25565555277764557</v>
      </c>
      <c r="R131" s="153">
        <f>R121/(SUM(R121:R130))</f>
        <v>0.26564096655304398</v>
      </c>
      <c r="S131" s="153">
        <f>S121/(SUM(S121:S130))</f>
        <v>0.27198509898218282</v>
      </c>
      <c r="T131" s="162"/>
      <c r="U131" s="165"/>
      <c r="V131" s="164"/>
      <c r="W131" s="163"/>
      <c r="X131" s="123"/>
      <c r="Y131" s="123"/>
      <c r="Z131" s="123"/>
      <c r="AA131" s="123"/>
      <c r="AB131" s="130"/>
    </row>
    <row r="132" spans="2:28" ht="15" customHeight="1" x14ac:dyDescent="0.35">
      <c r="B132" s="124" t="s">
        <v>146</v>
      </c>
      <c r="C132" s="153">
        <f t="shared" ref="C132:Q132" si="45">(C121+C122)/(SUM(C121:C130))</f>
        <v>0.44233024807093863</v>
      </c>
      <c r="D132" s="153">
        <f t="shared" si="45"/>
        <v>0.44313347537578074</v>
      </c>
      <c r="E132" s="153">
        <f t="shared" si="45"/>
        <v>0.43880599106635132</v>
      </c>
      <c r="F132" s="153">
        <f t="shared" si="45"/>
        <v>0.457535343618648</v>
      </c>
      <c r="G132" s="153">
        <f t="shared" si="45"/>
        <v>0.42978789922509009</v>
      </c>
      <c r="H132" s="153">
        <f t="shared" si="45"/>
        <v>0.45470436588183089</v>
      </c>
      <c r="I132" s="153">
        <f t="shared" si="45"/>
        <v>0.45269719924622231</v>
      </c>
      <c r="J132" s="153">
        <f t="shared" si="45"/>
        <v>0.47458745576633332</v>
      </c>
      <c r="K132" s="153">
        <f t="shared" si="45"/>
        <v>0.49022874292774682</v>
      </c>
      <c r="L132" s="153">
        <f t="shared" si="45"/>
        <v>0.52307131011149344</v>
      </c>
      <c r="M132" s="153">
        <f t="shared" si="45"/>
        <v>0.53710002776265597</v>
      </c>
      <c r="N132" s="153">
        <f t="shared" si="45"/>
        <v>0.5621020507058665</v>
      </c>
      <c r="O132" s="153">
        <f t="shared" si="45"/>
        <v>0.60592441422455556</v>
      </c>
      <c r="P132" s="153">
        <f t="shared" si="45"/>
        <v>0.59856766385305804</v>
      </c>
      <c r="Q132" s="153">
        <f t="shared" si="45"/>
        <v>0.60466941952864306</v>
      </c>
      <c r="R132" s="153">
        <f>(R121+R122)/(SUM(R121:R130))</f>
        <v>0.60559804598585576</v>
      </c>
      <c r="S132" s="153">
        <f>(S121+S122)/(SUM(S121:S130))</f>
        <v>0.61916895018718443</v>
      </c>
      <c r="T132" s="164"/>
      <c r="U132" s="163"/>
      <c r="V132" s="164"/>
      <c r="W132" s="163"/>
      <c r="X132" s="123"/>
      <c r="Y132" s="123"/>
      <c r="Z132" s="123"/>
      <c r="AA132" s="123"/>
      <c r="AB132" s="130"/>
    </row>
    <row r="133" spans="2:28" ht="15" customHeight="1" x14ac:dyDescent="0.35"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30"/>
      <c r="U133" s="123"/>
      <c r="V133" s="154"/>
      <c r="AA133" s="155"/>
    </row>
    <row r="134" spans="2:28" ht="15" customHeight="1" x14ac:dyDescent="0.35"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54">
        <f>100*(S132-R132)</f>
        <v>1.3570904201328671</v>
      </c>
      <c r="T134" s="130"/>
      <c r="U134" s="123"/>
    </row>
    <row r="135" spans="2:28" ht="15" customHeight="1" x14ac:dyDescent="0.35">
      <c r="B135" s="117" t="s">
        <v>162</v>
      </c>
      <c r="C135" s="117"/>
      <c r="D135" s="117"/>
      <c r="E135" s="117"/>
      <c r="F135" s="117"/>
      <c r="G135" s="117"/>
      <c r="H135" s="118"/>
    </row>
    <row r="136" spans="2:28" ht="30" customHeight="1" x14ac:dyDescent="0.35">
      <c r="B136" s="159" t="s">
        <v>122</v>
      </c>
      <c r="C136" s="23">
        <v>2009</v>
      </c>
      <c r="D136" s="23">
        <v>2010</v>
      </c>
      <c r="E136" s="23">
        <v>2011</v>
      </c>
      <c r="F136" s="23">
        <v>2012</v>
      </c>
      <c r="G136" s="23">
        <v>2013</v>
      </c>
      <c r="H136" s="23">
        <v>2014</v>
      </c>
      <c r="I136" s="23">
        <v>2015</v>
      </c>
      <c r="J136" s="23">
        <v>2016</v>
      </c>
      <c r="K136" s="23">
        <v>2017</v>
      </c>
      <c r="L136" s="23">
        <v>2018</v>
      </c>
      <c r="M136" s="23">
        <v>2019</v>
      </c>
      <c r="N136" s="23">
        <v>2020</v>
      </c>
      <c r="O136" s="23">
        <v>2021</v>
      </c>
      <c r="P136" s="23">
        <v>2022</v>
      </c>
      <c r="Q136" s="23">
        <v>2023</v>
      </c>
      <c r="R136" s="23">
        <v>2024</v>
      </c>
      <c r="S136" s="23">
        <v>2025</v>
      </c>
      <c r="T136" s="23" t="s">
        <v>335</v>
      </c>
      <c r="U136" s="23" t="s">
        <v>336</v>
      </c>
      <c r="V136" s="23" t="s">
        <v>337</v>
      </c>
      <c r="W136" s="23" t="s">
        <v>338</v>
      </c>
    </row>
    <row r="137" spans="2:28" ht="15" customHeight="1" x14ac:dyDescent="0.35">
      <c r="B137" s="119" t="s">
        <v>21</v>
      </c>
      <c r="C137" s="145">
        <v>4749.5664721365902</v>
      </c>
      <c r="D137" s="145">
        <v>4866.8292339361697</v>
      </c>
      <c r="E137" s="145">
        <v>5130.8242546278298</v>
      </c>
      <c r="F137" s="145">
        <v>5841.6280842409096</v>
      </c>
      <c r="G137" s="145">
        <v>6687.63875318185</v>
      </c>
      <c r="H137" s="146">
        <v>7346.9911363635802</v>
      </c>
      <c r="I137" s="146">
        <v>7828.7459090908997</v>
      </c>
      <c r="J137" s="146">
        <v>8300.1606157327806</v>
      </c>
      <c r="K137" s="146">
        <v>8927.4834826086008</v>
      </c>
      <c r="L137" s="146">
        <v>9749.4000170461095</v>
      </c>
      <c r="M137" s="146">
        <v>10412.4866899607</v>
      </c>
      <c r="N137" s="146">
        <v>10873.312727234999</v>
      </c>
      <c r="O137" s="146">
        <v>11453.6918686465</v>
      </c>
      <c r="P137" s="146">
        <v>11987.270000000235</v>
      </c>
      <c r="Q137" s="146">
        <v>12718.889494950045</v>
      </c>
      <c r="R137" s="146">
        <v>13398.727499999883</v>
      </c>
      <c r="S137" s="146">
        <v>13918.646136363923</v>
      </c>
      <c r="T137" s="122">
        <f>IFERROR((S137-J137)/J137,"n/a")</f>
        <v>0.67691286720180099</v>
      </c>
      <c r="U137" s="122">
        <f t="shared" ref="U137" si="46">IFERROR((S137-O137)/O137,"n/a")</f>
        <v>0.21521045755255774</v>
      </c>
      <c r="V137" s="122">
        <f t="shared" ref="V137" si="47">IFERROR((S137-R137)/R137,"n/a")</f>
        <v>3.8803583128625065E-2</v>
      </c>
      <c r="W137" s="122">
        <f t="shared" ref="W137:W147" si="48">S137/S$147</f>
        <v>0.37785800418122828</v>
      </c>
      <c r="X137" s="123"/>
      <c r="Y137" s="123"/>
      <c r="Z137" s="123"/>
      <c r="AA137" s="123"/>
      <c r="AB137" s="130"/>
    </row>
    <row r="138" spans="2:28" ht="15" customHeight="1" x14ac:dyDescent="0.35">
      <c r="B138" s="119" t="s">
        <v>22</v>
      </c>
      <c r="C138" s="145">
        <v>6131.8114107147994</v>
      </c>
      <c r="D138" s="145">
        <v>6129.5648736265703</v>
      </c>
      <c r="E138" s="145">
        <v>6170.9985417416501</v>
      </c>
      <c r="F138" s="145">
        <v>6896.1574285585903</v>
      </c>
      <c r="G138" s="145">
        <v>8371.8262733044994</v>
      </c>
      <c r="H138" s="146">
        <v>9956.7570454551296</v>
      </c>
      <c r="I138" s="146">
        <v>10054.650681818899</v>
      </c>
      <c r="J138" s="146">
        <v>10609.1982957085</v>
      </c>
      <c r="K138" s="146">
        <v>10878.458894183799</v>
      </c>
      <c r="L138" s="146">
        <v>11381.599867848599</v>
      </c>
      <c r="M138" s="146">
        <v>11919.7887292551</v>
      </c>
      <c r="N138" s="146">
        <v>12307.1413635715</v>
      </c>
      <c r="O138" s="146">
        <v>13011.918320632099</v>
      </c>
      <c r="P138" s="146">
        <v>13518.589090910518</v>
      </c>
      <c r="Q138" s="146">
        <v>14155.797196971131</v>
      </c>
      <c r="R138" s="146">
        <v>14199.428181818481</v>
      </c>
      <c r="S138" s="146">
        <v>14786.475000001485</v>
      </c>
      <c r="T138" s="122">
        <f t="shared" ref="T138:T147" si="49">IFERROR((S138-J138)/J138,"n/a")</f>
        <v>0.3937410337577274</v>
      </c>
      <c r="U138" s="122">
        <f t="shared" ref="U138:U147" si="50">IFERROR((S138-O138)/O138,"n/a")</f>
        <v>0.13637932821600895</v>
      </c>
      <c r="V138" s="122">
        <f t="shared" ref="V138:V147" si="51">IFERROR((S138-R138)/R138,"n/a")</f>
        <v>4.134299006030976E-2</v>
      </c>
      <c r="W138" s="122">
        <f t="shared" si="48"/>
        <v>0.40141748541038585</v>
      </c>
      <c r="X138" s="123"/>
      <c r="Y138" s="123"/>
      <c r="Z138" s="123"/>
      <c r="AA138" s="123"/>
      <c r="AB138" s="130"/>
    </row>
    <row r="139" spans="2:28" ht="15" customHeight="1" x14ac:dyDescent="0.35">
      <c r="B139" s="119" t="s">
        <v>109</v>
      </c>
      <c r="C139" s="145">
        <v>1158.1106060598511</v>
      </c>
      <c r="D139" s="145">
        <v>1228.497279522494</v>
      </c>
      <c r="E139" s="145">
        <v>1239.8524089929001</v>
      </c>
      <c r="F139" s="145">
        <v>1219.74943181819</v>
      </c>
      <c r="G139" s="145">
        <v>1452.27763372049</v>
      </c>
      <c r="H139" s="146">
        <v>1658.4061363636199</v>
      </c>
      <c r="I139" s="146">
        <v>1741.8309090908999</v>
      </c>
      <c r="J139" s="146">
        <v>1916.1678644327901</v>
      </c>
      <c r="K139" s="146">
        <v>1987.57081134595</v>
      </c>
      <c r="L139" s="146">
        <v>2000.6020454544901</v>
      </c>
      <c r="M139" s="146">
        <v>1921.5041558441301</v>
      </c>
      <c r="N139" s="146">
        <v>2020.85545454354</v>
      </c>
      <c r="O139" s="146">
        <v>1873.5349999985699</v>
      </c>
      <c r="P139" s="146">
        <v>2017.2529545454581</v>
      </c>
      <c r="Q139" s="146">
        <v>2112.0639393939414</v>
      </c>
      <c r="R139" s="146">
        <v>2216.9474999999975</v>
      </c>
      <c r="S139" s="146">
        <v>2148.4440909090877</v>
      </c>
      <c r="T139" s="122">
        <f t="shared" si="49"/>
        <v>0.12121914305511759</v>
      </c>
      <c r="U139" s="122">
        <f t="shared" si="50"/>
        <v>0.14673282906950103</v>
      </c>
      <c r="V139" s="122">
        <f t="shared" si="51"/>
        <v>-3.0899878815763525E-2</v>
      </c>
      <c r="W139" s="122">
        <f t="shared" si="48"/>
        <v>5.832512647655657E-2</v>
      </c>
      <c r="X139" s="123"/>
      <c r="Y139" s="123"/>
      <c r="Z139" s="123"/>
      <c r="AA139" s="123"/>
      <c r="AB139" s="130"/>
    </row>
    <row r="140" spans="2:28" ht="15" customHeight="1" x14ac:dyDescent="0.35">
      <c r="B140" s="119" t="s">
        <v>38</v>
      </c>
      <c r="C140" s="145">
        <v>7269.1229198114106</v>
      </c>
      <c r="D140" s="145">
        <v>6917.8586195169601</v>
      </c>
      <c r="E140" s="145">
        <v>6900.2072066282499</v>
      </c>
      <c r="F140" s="145">
        <v>7663.07356917589</v>
      </c>
      <c r="G140" s="145">
        <v>8547.7847580847392</v>
      </c>
      <c r="H140" s="146">
        <v>8554.0963636362194</v>
      </c>
      <c r="I140" s="146">
        <v>9743.2375000005504</v>
      </c>
      <c r="J140" s="146">
        <v>9382.1651566042801</v>
      </c>
      <c r="K140" s="146">
        <v>9401.7061746338004</v>
      </c>
      <c r="L140" s="146">
        <v>8605.8573522728293</v>
      </c>
      <c r="M140" s="146">
        <v>8306.7359856659095</v>
      </c>
      <c r="N140" s="146">
        <v>7182.3299999770697</v>
      </c>
      <c r="O140" s="146">
        <v>6178.6520454386</v>
      </c>
      <c r="P140" s="146">
        <v>6158.8674999999466</v>
      </c>
      <c r="Q140" s="146">
        <v>5974.0200757575813</v>
      </c>
      <c r="R140" s="146">
        <v>5787.1520454546326</v>
      </c>
      <c r="S140" s="146">
        <v>5261.8536363635976</v>
      </c>
      <c r="T140" s="122">
        <f t="shared" si="49"/>
        <v>-0.43916424955920957</v>
      </c>
      <c r="U140" s="122">
        <f t="shared" si="50"/>
        <v>-0.14838162148195905</v>
      </c>
      <c r="V140" s="122">
        <f t="shared" si="51"/>
        <v>-9.0769761182206518E-2</v>
      </c>
      <c r="W140" s="122">
        <f t="shared" si="48"/>
        <v>0.14284676065839616</v>
      </c>
      <c r="X140" s="123"/>
      <c r="Y140" s="123"/>
      <c r="Z140" s="123"/>
      <c r="AA140" s="123"/>
      <c r="AB140" s="130"/>
    </row>
    <row r="141" spans="2:28" ht="15" customHeight="1" x14ac:dyDescent="0.35">
      <c r="B141" s="119" t="s">
        <v>24</v>
      </c>
      <c r="C141" s="145">
        <v>1439.8918065558209</v>
      </c>
      <c r="D141" s="145">
        <v>1422.1272571085901</v>
      </c>
      <c r="E141" s="145">
        <v>1594.3828406103698</v>
      </c>
      <c r="F141" s="145">
        <v>1311.41735908447</v>
      </c>
      <c r="G141" s="145">
        <v>2403.7816903408898</v>
      </c>
      <c r="H141" s="146">
        <v>2588.02249999997</v>
      </c>
      <c r="I141" s="146">
        <v>1801.07227272724</v>
      </c>
      <c r="J141" s="146">
        <v>1507.85409835784</v>
      </c>
      <c r="K141" s="146">
        <v>1458.4463267030301</v>
      </c>
      <c r="L141" s="146">
        <v>1225.10274999999</v>
      </c>
      <c r="M141" s="146">
        <v>1014.81847906819</v>
      </c>
      <c r="N141" s="146">
        <v>1000.61999999607</v>
      </c>
      <c r="O141" s="146">
        <v>706.07356060423001</v>
      </c>
      <c r="P141" s="146">
        <v>785.55522727272319</v>
      </c>
      <c r="Q141" s="146">
        <v>758.66212121211845</v>
      </c>
      <c r="R141" s="146">
        <v>648.08022727272953</v>
      </c>
      <c r="S141" s="146">
        <v>617.61022727272427</v>
      </c>
      <c r="T141" s="122">
        <f t="shared" si="49"/>
        <v>-0.59040451729026999</v>
      </c>
      <c r="U141" s="122">
        <f t="shared" si="50"/>
        <v>-0.12528911754718913</v>
      </c>
      <c r="V141" s="122">
        <f t="shared" si="51"/>
        <v>-4.7015784030674745E-2</v>
      </c>
      <c r="W141" s="122">
        <f t="shared" si="48"/>
        <v>1.6766642786433483E-2</v>
      </c>
      <c r="X141" s="123"/>
      <c r="Y141" s="123"/>
      <c r="Z141" s="123"/>
      <c r="AA141" s="123"/>
      <c r="AB141" s="130"/>
    </row>
    <row r="142" spans="2:28" ht="15" customHeight="1" x14ac:dyDescent="0.35">
      <c r="B142" s="119" t="s">
        <v>39</v>
      </c>
      <c r="C142" s="145">
        <v>165.21335227272738</v>
      </c>
      <c r="D142" s="145">
        <v>67.025994318181901</v>
      </c>
      <c r="E142" s="145">
        <v>74.554145643939393</v>
      </c>
      <c r="F142" s="145">
        <v>60.706534090909102</v>
      </c>
      <c r="G142" s="145">
        <v>104.86795454545501</v>
      </c>
      <c r="H142" s="146">
        <v>136.64545454545399</v>
      </c>
      <c r="I142" s="146">
        <v>124.47431818181801</v>
      </c>
      <c r="J142" s="146">
        <v>243.269826628224</v>
      </c>
      <c r="K142" s="146">
        <v>132.554599706</v>
      </c>
      <c r="L142" s="146">
        <v>99.671647727272997</v>
      </c>
      <c r="M142" s="146">
        <v>91.242037054136503</v>
      </c>
      <c r="N142" s="146">
        <v>65.650227272279693</v>
      </c>
      <c r="O142" s="146">
        <v>52.192499999723502</v>
      </c>
      <c r="P142" s="146">
        <v>60.554318181818246</v>
      </c>
      <c r="Q142" s="146">
        <v>48.57954545454546</v>
      </c>
      <c r="R142" s="146">
        <v>66.309772727272744</v>
      </c>
      <c r="S142" s="146">
        <v>66.425681818181801</v>
      </c>
      <c r="T142" s="122">
        <f t="shared" si="49"/>
        <v>-0.7269464826819787</v>
      </c>
      <c r="U142" s="122">
        <f t="shared" si="50"/>
        <v>0.27270550018745415</v>
      </c>
      <c r="V142" s="122">
        <f t="shared" si="51"/>
        <v>1.7479940910939656E-3</v>
      </c>
      <c r="W142" s="122">
        <f t="shared" si="48"/>
        <v>1.8032986335230169E-3</v>
      </c>
      <c r="X142" s="123"/>
      <c r="Y142" s="123"/>
      <c r="Z142" s="123"/>
      <c r="AA142" s="123"/>
      <c r="AB142" s="130"/>
    </row>
    <row r="143" spans="2:28" ht="15" customHeight="1" x14ac:dyDescent="0.35">
      <c r="B143" s="119" t="s">
        <v>40</v>
      </c>
      <c r="C143" s="145">
        <v>28.638257575757549</v>
      </c>
      <c r="D143" s="145">
        <v>5.3688446969696999</v>
      </c>
      <c r="E143" s="145">
        <v>4.9031284090909066</v>
      </c>
      <c r="F143" s="145">
        <v>5.2113636363636404</v>
      </c>
      <c r="G143" s="145">
        <v>14.3914393939394</v>
      </c>
      <c r="H143" s="146">
        <v>11.651590909090899</v>
      </c>
      <c r="I143" s="146">
        <v>17.831590909090899</v>
      </c>
      <c r="J143" s="146">
        <v>8.3131818181818193</v>
      </c>
      <c r="K143" s="146">
        <v>7.0284819064545401</v>
      </c>
      <c r="L143" s="146">
        <v>6.6690909090909098</v>
      </c>
      <c r="M143" s="146">
        <v>1.1590909090909101</v>
      </c>
      <c r="N143" s="146">
        <v>3.2568181817899999</v>
      </c>
      <c r="O143" s="146">
        <v>3.8863636363320002</v>
      </c>
      <c r="P143" s="146">
        <v>2.372727272727273</v>
      </c>
      <c r="Q143" s="146">
        <v>2.8970454545454545</v>
      </c>
      <c r="R143" s="146">
        <v>3.624318181818182</v>
      </c>
      <c r="S143" s="146">
        <v>3.8465909090909087</v>
      </c>
      <c r="T143" s="122">
        <f t="shared" si="49"/>
        <v>-0.53729017442178373</v>
      </c>
      <c r="U143" s="122">
        <f t="shared" si="50"/>
        <v>-1.0233918120598076E-2</v>
      </c>
      <c r="V143" s="122">
        <f t="shared" si="51"/>
        <v>6.1328149495202711E-2</v>
      </c>
      <c r="W143" s="122">
        <f t="shared" si="48"/>
        <v>1.0442575733091002E-4</v>
      </c>
      <c r="X143" s="123"/>
      <c r="Y143" s="123"/>
      <c r="Z143" s="123"/>
      <c r="AA143" s="123"/>
      <c r="AB143" s="130"/>
    </row>
    <row r="144" spans="2:28" ht="15" customHeight="1" x14ac:dyDescent="0.35">
      <c r="B144" s="119" t="s">
        <v>41</v>
      </c>
      <c r="C144" s="145">
        <v>199.04772727272541</v>
      </c>
      <c r="D144" s="145">
        <v>87.875331439393904</v>
      </c>
      <c r="E144" s="145">
        <v>101.50456098484889</v>
      </c>
      <c r="F144" s="145">
        <v>79.2978503787877</v>
      </c>
      <c r="G144" s="145">
        <v>53.194015151515202</v>
      </c>
      <c r="H144" s="146">
        <v>132.235681818182</v>
      </c>
      <c r="I144" s="146">
        <v>77.175681818181999</v>
      </c>
      <c r="J144" s="146">
        <v>176.60851947349099</v>
      </c>
      <c r="K144" s="146">
        <v>115.926438636363</v>
      </c>
      <c r="L144" s="146">
        <v>93.2973750000004</v>
      </c>
      <c r="M144" s="146">
        <v>108.827227355205</v>
      </c>
      <c r="N144" s="133">
        <v>0</v>
      </c>
      <c r="O144" s="133">
        <v>0</v>
      </c>
      <c r="P144" s="133">
        <v>0</v>
      </c>
      <c r="Q144" s="133">
        <v>0</v>
      </c>
      <c r="R144" s="133">
        <v>0</v>
      </c>
      <c r="S144" s="56">
        <v>0</v>
      </c>
      <c r="T144" s="122" t="s">
        <v>150</v>
      </c>
      <c r="U144" s="122" t="str">
        <f t="shared" si="50"/>
        <v>n/a</v>
      </c>
      <c r="V144" s="122" t="str">
        <f t="shared" si="51"/>
        <v>n/a</v>
      </c>
      <c r="W144" s="122">
        <f t="shared" si="48"/>
        <v>0</v>
      </c>
      <c r="X144" s="123"/>
      <c r="Y144" s="123"/>
      <c r="Z144" s="123"/>
      <c r="AA144" s="123"/>
      <c r="AB144" s="130"/>
    </row>
    <row r="145" spans="2:28" ht="15" customHeight="1" x14ac:dyDescent="0.35">
      <c r="B145" s="119" t="s">
        <v>152</v>
      </c>
      <c r="C145" s="133">
        <v>0</v>
      </c>
      <c r="D145" s="133">
        <v>0</v>
      </c>
      <c r="E145" s="133">
        <v>0</v>
      </c>
      <c r="F145" s="133">
        <v>0</v>
      </c>
      <c r="G145" s="133">
        <v>0</v>
      </c>
      <c r="H145" s="133">
        <v>0</v>
      </c>
      <c r="I145" s="133">
        <v>0</v>
      </c>
      <c r="J145" s="133">
        <v>0</v>
      </c>
      <c r="K145" s="133">
        <v>0</v>
      </c>
      <c r="L145" s="133">
        <v>0</v>
      </c>
      <c r="M145" s="133">
        <v>0</v>
      </c>
      <c r="N145" s="146">
        <v>4.2795454545540004</v>
      </c>
      <c r="O145" s="133">
        <v>3.7629545454560001</v>
      </c>
      <c r="P145" s="133">
        <v>11.439090909090904</v>
      </c>
      <c r="Q145" s="133">
        <v>10.218181818181817</v>
      </c>
      <c r="R145" s="133">
        <v>2.8963636363636365</v>
      </c>
      <c r="S145" s="133">
        <v>4.7993181818181814</v>
      </c>
      <c r="T145" s="122" t="str">
        <f t="shared" si="49"/>
        <v>n/a</v>
      </c>
      <c r="U145" s="122">
        <f t="shared" si="50"/>
        <v>0.27541221235681795</v>
      </c>
      <c r="V145" s="122">
        <f t="shared" si="51"/>
        <v>0.65701506591337078</v>
      </c>
      <c r="W145" s="122">
        <f t="shared" si="48"/>
        <v>1.3029002762521874E-4</v>
      </c>
      <c r="X145" s="123"/>
      <c r="Y145" s="123"/>
      <c r="Z145" s="123"/>
      <c r="AA145" s="123"/>
      <c r="AB145" s="130"/>
    </row>
    <row r="146" spans="2:28" ht="15" customHeight="1" x14ac:dyDescent="0.35">
      <c r="B146" s="119" t="s">
        <v>14</v>
      </c>
      <c r="C146" s="145">
        <v>164.01767676767702</v>
      </c>
      <c r="D146" s="145">
        <v>219.352104030303</v>
      </c>
      <c r="E146" s="145">
        <v>210.66642378501098</v>
      </c>
      <c r="F146" s="145">
        <v>79.009772993372195</v>
      </c>
      <c r="G146" s="145">
        <v>119.34090909090899</v>
      </c>
      <c r="H146" s="146">
        <v>95.531363636363693</v>
      </c>
      <c r="I146" s="146">
        <v>30.2559090909091</v>
      </c>
      <c r="J146" s="146">
        <v>1.0636363636363599</v>
      </c>
      <c r="K146" s="146">
        <v>0</v>
      </c>
      <c r="L146" s="146">
        <v>0</v>
      </c>
      <c r="M146" s="146">
        <v>1.3181818181818199</v>
      </c>
      <c r="N146" s="146">
        <v>62.557954545115003</v>
      </c>
      <c r="O146" s="146">
        <v>37.036590908828103</v>
      </c>
      <c r="P146" s="146">
        <v>16.900909090909092</v>
      </c>
      <c r="Q146" s="146">
        <v>12.114090909090912</v>
      </c>
      <c r="R146" s="146">
        <v>32.444318181818197</v>
      </c>
      <c r="S146" s="133">
        <v>27.551818181818192</v>
      </c>
      <c r="T146" s="122" t="s">
        <v>150</v>
      </c>
      <c r="U146" s="122">
        <f t="shared" si="50"/>
        <v>-0.25609194837500837</v>
      </c>
      <c r="V146" s="122">
        <f t="shared" si="51"/>
        <v>-0.15079681972610426</v>
      </c>
      <c r="W146" s="122">
        <f t="shared" si="48"/>
        <v>7.4796606852062426E-4</v>
      </c>
      <c r="X146" s="123"/>
      <c r="Y146" s="123"/>
      <c r="Z146" s="123"/>
      <c r="AA146" s="123"/>
      <c r="AB146" s="130"/>
    </row>
    <row r="147" spans="2:28" ht="15" customHeight="1" x14ac:dyDescent="0.35">
      <c r="B147" s="124" t="s">
        <v>6</v>
      </c>
      <c r="C147" s="147">
        <f>SUM(C137:C146)</f>
        <v>21305.420229167361</v>
      </c>
      <c r="D147" s="147">
        <f t="shared" ref="D147:R147" si="52">SUM(D137:D146)</f>
        <v>20944.499538195629</v>
      </c>
      <c r="E147" s="147">
        <f t="shared" si="52"/>
        <v>21427.893511423896</v>
      </c>
      <c r="F147" s="147">
        <f t="shared" si="52"/>
        <v>23156.251393977487</v>
      </c>
      <c r="G147" s="147">
        <f t="shared" si="52"/>
        <v>27755.103426814279</v>
      </c>
      <c r="H147" s="147">
        <f t="shared" si="52"/>
        <v>30480.337272727615</v>
      </c>
      <c r="I147" s="147">
        <f t="shared" si="52"/>
        <v>31419.274772728491</v>
      </c>
      <c r="J147" s="147">
        <f t="shared" si="52"/>
        <v>32144.801195119726</v>
      </c>
      <c r="K147" s="147">
        <f t="shared" si="52"/>
        <v>32909.175209724002</v>
      </c>
      <c r="L147" s="147">
        <f t="shared" si="52"/>
        <v>33162.200146258379</v>
      </c>
      <c r="M147" s="147">
        <f t="shared" si="52"/>
        <v>33777.880576930649</v>
      </c>
      <c r="N147" s="147">
        <f t="shared" si="52"/>
        <v>33520.004090776922</v>
      </c>
      <c r="O147" s="147">
        <f t="shared" si="52"/>
        <v>33320.749204410335</v>
      </c>
      <c r="P147" s="147">
        <f t="shared" si="52"/>
        <v>34558.801818183434</v>
      </c>
      <c r="Q147" s="147">
        <f t="shared" si="52"/>
        <v>35793.241691921183</v>
      </c>
      <c r="R147" s="147">
        <f t="shared" si="52"/>
        <v>36355.610227273006</v>
      </c>
      <c r="S147" s="148">
        <v>36835.652500001721</v>
      </c>
      <c r="T147" s="127">
        <f t="shared" si="49"/>
        <v>0.14592877014259362</v>
      </c>
      <c r="U147" s="127">
        <f t="shared" si="50"/>
        <v>0.10548692269878955</v>
      </c>
      <c r="V147" s="127">
        <f t="shared" si="51"/>
        <v>1.3204076887385049E-2</v>
      </c>
      <c r="W147" s="127">
        <f t="shared" si="48"/>
        <v>1</v>
      </c>
      <c r="X147" s="123"/>
      <c r="Y147" s="123"/>
      <c r="Z147" s="123"/>
      <c r="AA147" s="123"/>
      <c r="AB147" s="130"/>
    </row>
    <row r="148" spans="2:28" ht="15" customHeight="1" x14ac:dyDescent="0.35">
      <c r="B148" s="124" t="s">
        <v>145</v>
      </c>
      <c r="C148" s="153">
        <f>C137/C147</f>
        <v>0.22292761283508411</v>
      </c>
      <c r="D148" s="153">
        <f t="shared" ref="D148:R148" si="53">D137/D147</f>
        <v>0.23236789330108995</v>
      </c>
      <c r="E148" s="153">
        <f t="shared" si="53"/>
        <v>0.2394460403628767</v>
      </c>
      <c r="F148" s="153">
        <f t="shared" si="53"/>
        <v>0.25227002353931127</v>
      </c>
      <c r="G148" s="153">
        <f t="shared" si="53"/>
        <v>0.24095167833966363</v>
      </c>
      <c r="H148" s="153">
        <f t="shared" si="53"/>
        <v>0.24104034908226968</v>
      </c>
      <c r="I148" s="153">
        <f t="shared" si="53"/>
        <v>0.24917016594813787</v>
      </c>
      <c r="J148" s="153">
        <f t="shared" si="53"/>
        <v>0.25821160209859761</v>
      </c>
      <c r="K148" s="153">
        <f t="shared" si="53"/>
        <v>0.27127642749219399</v>
      </c>
      <c r="L148" s="153">
        <f t="shared" si="53"/>
        <v>0.29399135081651434</v>
      </c>
      <c r="M148" s="153">
        <f t="shared" si="53"/>
        <v>0.30826347041655833</v>
      </c>
      <c r="N148" s="153">
        <f t="shared" si="53"/>
        <v>0.32438279833703265</v>
      </c>
      <c r="O148" s="153">
        <f t="shared" si="53"/>
        <v>0.34374052631237023</v>
      </c>
      <c r="P148" s="153">
        <f t="shared" si="53"/>
        <v>0.34686590302135478</v>
      </c>
      <c r="Q148" s="153">
        <f t="shared" si="53"/>
        <v>0.35534332443045519</v>
      </c>
      <c r="R148" s="153">
        <f t="shared" si="53"/>
        <v>0.36854635133997876</v>
      </c>
      <c r="S148" s="153">
        <f t="shared" ref="S148" si="54">S137/S147</f>
        <v>0.37785800418122828</v>
      </c>
      <c r="T148" s="162"/>
      <c r="U148" s="165"/>
      <c r="V148" s="164"/>
      <c r="W148" s="163"/>
      <c r="X148" s="123"/>
      <c r="Y148" s="123"/>
      <c r="Z148" s="123"/>
      <c r="AA148" s="123"/>
      <c r="AB148" s="130"/>
    </row>
    <row r="149" spans="2:28" ht="15" customHeight="1" x14ac:dyDescent="0.35">
      <c r="B149" s="124" t="s">
        <v>146</v>
      </c>
      <c r="C149" s="153">
        <f>(C137+C138)/C147</f>
        <v>0.51073284477884462</v>
      </c>
      <c r="D149" s="153">
        <f t="shared" ref="D149:R149" si="55">(D137+D138)/D147</f>
        <v>0.52502539330238307</v>
      </c>
      <c r="E149" s="153">
        <f t="shared" si="55"/>
        <v>0.52743508317064003</v>
      </c>
      <c r="F149" s="153">
        <f t="shared" si="55"/>
        <v>0.55007977310664202</v>
      </c>
      <c r="G149" s="153">
        <f t="shared" si="55"/>
        <v>0.54258363930063247</v>
      </c>
      <c r="H149" s="153">
        <f t="shared" si="55"/>
        <v>0.56770199184447001</v>
      </c>
      <c r="I149" s="153">
        <f t="shared" si="55"/>
        <v>0.56918553086503276</v>
      </c>
      <c r="J149" s="153">
        <f t="shared" si="55"/>
        <v>0.5882555874793256</v>
      </c>
      <c r="K149" s="153">
        <f t="shared" si="55"/>
        <v>0.60183648634682718</v>
      </c>
      <c r="L149" s="153">
        <f t="shared" si="55"/>
        <v>0.63720138566496387</v>
      </c>
      <c r="M149" s="153">
        <f t="shared" si="55"/>
        <v>0.66115087855654642</v>
      </c>
      <c r="N149" s="153">
        <f t="shared" si="55"/>
        <v>0.69154090876691254</v>
      </c>
      <c r="O149" s="153">
        <f t="shared" si="55"/>
        <v>0.73424550087968399</v>
      </c>
      <c r="P149" s="153">
        <f t="shared" si="55"/>
        <v>0.73804234374499078</v>
      </c>
      <c r="Q149" s="153">
        <f t="shared" si="55"/>
        <v>0.75083131400157599</v>
      </c>
      <c r="R149" s="153">
        <f t="shared" si="55"/>
        <v>0.75911683256838769</v>
      </c>
      <c r="S149" s="153">
        <f t="shared" ref="S149" si="56">(S137+S138)/S147</f>
        <v>0.77927548959161419</v>
      </c>
      <c r="T149" s="162"/>
      <c r="U149" s="165"/>
      <c r="V149" s="164"/>
      <c r="W149" s="164"/>
      <c r="Z149" s="130"/>
    </row>
    <row r="150" spans="2:28" ht="15" customHeight="1" x14ac:dyDescent="0.35"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</row>
    <row r="151" spans="2:28" ht="15" customHeight="1" x14ac:dyDescent="0.35">
      <c r="R151" s="123"/>
      <c r="S151" s="123"/>
    </row>
    <row r="152" spans="2:28" ht="15" customHeight="1" x14ac:dyDescent="0.35">
      <c r="B152" s="117" t="s">
        <v>200</v>
      </c>
      <c r="C152" s="117"/>
      <c r="D152" s="117"/>
      <c r="E152" s="117"/>
      <c r="F152" s="117"/>
      <c r="G152" s="117"/>
      <c r="H152" s="118"/>
    </row>
    <row r="153" spans="2:28" ht="30" customHeight="1" x14ac:dyDescent="0.35">
      <c r="B153" s="159" t="s">
        <v>122</v>
      </c>
      <c r="C153" s="23">
        <v>2009</v>
      </c>
      <c r="D153" s="23">
        <v>2010</v>
      </c>
      <c r="E153" s="23">
        <v>2011</v>
      </c>
      <c r="F153" s="23">
        <v>2012</v>
      </c>
      <c r="G153" s="23">
        <v>2013</v>
      </c>
      <c r="H153" s="23">
        <v>2014</v>
      </c>
      <c r="I153" s="23">
        <v>2015</v>
      </c>
      <c r="J153" s="23">
        <v>2016</v>
      </c>
      <c r="K153" s="23">
        <v>2017</v>
      </c>
      <c r="L153" s="23">
        <v>2018</v>
      </c>
      <c r="M153" s="23">
        <v>2019</v>
      </c>
      <c r="N153" s="23">
        <v>2020</v>
      </c>
      <c r="O153" s="23">
        <v>2021</v>
      </c>
      <c r="P153" s="23">
        <v>2022</v>
      </c>
      <c r="Q153" s="23">
        <v>2023</v>
      </c>
      <c r="R153" s="23">
        <v>2024</v>
      </c>
      <c r="S153" s="23">
        <v>2025</v>
      </c>
      <c r="T153" s="23" t="s">
        <v>335</v>
      </c>
      <c r="U153" s="23" t="s">
        <v>336</v>
      </c>
      <c r="V153" s="23" t="s">
        <v>337</v>
      </c>
      <c r="W153" s="23" t="s">
        <v>338</v>
      </c>
    </row>
    <row r="154" spans="2:28" ht="15" customHeight="1" x14ac:dyDescent="0.35">
      <c r="B154" s="119" t="s">
        <v>21</v>
      </c>
      <c r="C154" s="145">
        <v>22.62272727272731</v>
      </c>
      <c r="D154" s="145">
        <v>16.28295454545454</v>
      </c>
      <c r="E154" s="145">
        <v>11.67045454545455</v>
      </c>
      <c r="F154" s="145">
        <v>92.775041035353397</v>
      </c>
      <c r="G154" s="145">
        <v>34.145107323232303</v>
      </c>
      <c r="H154" s="146">
        <v>43.5209090909091</v>
      </c>
      <c r="I154" s="146">
        <v>38.806363636363599</v>
      </c>
      <c r="J154" s="146">
        <v>43.473289174029098</v>
      </c>
      <c r="K154" s="146">
        <v>36.034190909090903</v>
      </c>
      <c r="L154" s="146">
        <v>49.820936363636399</v>
      </c>
      <c r="M154" s="146">
        <v>54.697633358272803</v>
      </c>
      <c r="N154" s="146">
        <v>67.094318181233007</v>
      </c>
      <c r="O154" s="146">
        <v>92.385909089893005</v>
      </c>
      <c r="P154" s="146">
        <v>121.38863636363624</v>
      </c>
      <c r="Q154" s="146">
        <v>113.61272727272724</v>
      </c>
      <c r="R154" s="146">
        <v>109.16090909090907</v>
      </c>
      <c r="S154" s="146">
        <v>113.4515909090909</v>
      </c>
      <c r="T154" s="122">
        <f>IFERROR((S154-J154)/J154,"n/a")</f>
        <v>1.6096850057728496</v>
      </c>
      <c r="U154" s="122">
        <f>IFERROR((S154-O154)/O154,"n/a")</f>
        <v>0.22801834204716909</v>
      </c>
      <c r="V154" s="122">
        <f>IFERROR((S154-R154)/R154,"n/a")</f>
        <v>3.9306028631628097E-2</v>
      </c>
      <c r="W154" s="122">
        <f>S154/S$164</f>
        <v>9.9848251507973374E-3</v>
      </c>
      <c r="X154" s="123"/>
      <c r="Y154" s="123"/>
      <c r="Z154" s="123"/>
      <c r="AA154" s="123"/>
      <c r="AB154" s="130"/>
    </row>
    <row r="155" spans="2:28" ht="15" customHeight="1" x14ac:dyDescent="0.35">
      <c r="B155" s="119" t="s">
        <v>22</v>
      </c>
      <c r="C155" s="145">
        <v>306.22469696969699</v>
      </c>
      <c r="D155" s="145">
        <v>333.24212121212099</v>
      </c>
      <c r="E155" s="145">
        <v>423.90931818181599</v>
      </c>
      <c r="F155" s="145">
        <v>670.09673926767903</v>
      </c>
      <c r="G155" s="145">
        <v>978.66686312134198</v>
      </c>
      <c r="H155" s="146">
        <v>1351.50704545454</v>
      </c>
      <c r="I155" s="146">
        <v>1451.98818181818</v>
      </c>
      <c r="J155" s="146">
        <v>1382.9796733119199</v>
      </c>
      <c r="K155" s="146">
        <v>1547.6444015152199</v>
      </c>
      <c r="L155" s="146">
        <v>1558.46946060608</v>
      </c>
      <c r="M155" s="146">
        <v>1659.7289636938001</v>
      </c>
      <c r="N155" s="146">
        <v>2196.7247727126401</v>
      </c>
      <c r="O155" s="146">
        <v>2211.6088636237801</v>
      </c>
      <c r="P155" s="146">
        <v>2520.2870454545505</v>
      </c>
      <c r="Q155" s="146">
        <v>2704.138181818209</v>
      </c>
      <c r="R155" s="146">
        <v>2458.2565854978702</v>
      </c>
      <c r="S155" s="146">
        <v>2492.1868181818068</v>
      </c>
      <c r="T155" s="122">
        <f t="shared" ref="T155:T164" si="57">IFERROR((S155-J155)/J155,"n/a")</f>
        <v>0.80204153848016402</v>
      </c>
      <c r="U155" s="122">
        <f t="shared" ref="U155:U164" si="58">IFERROR((S155-O155)/O155,"n/a")</f>
        <v>0.12686599297594253</v>
      </c>
      <c r="V155" s="122">
        <f t="shared" ref="V155:V164" si="59">IFERROR((S155-R155)/R155,"n/a")</f>
        <v>1.3802559457830011E-2</v>
      </c>
      <c r="W155" s="122">
        <f t="shared" ref="W155:W164" si="60">S155/S$164</f>
        <v>0.21933627746663295</v>
      </c>
      <c r="X155" s="123"/>
      <c r="Y155" s="123"/>
      <c r="Z155" s="123"/>
      <c r="AA155" s="123"/>
      <c r="AB155" s="130"/>
    </row>
    <row r="156" spans="2:28" ht="15" customHeight="1" x14ac:dyDescent="0.35">
      <c r="B156" s="119" t="s">
        <v>109</v>
      </c>
      <c r="C156" s="145">
        <v>2.3977272727272698</v>
      </c>
      <c r="D156" s="145">
        <v>14.476136363636328</v>
      </c>
      <c r="E156" s="145">
        <v>14.45454545454545</v>
      </c>
      <c r="F156" s="145">
        <v>35.4375</v>
      </c>
      <c r="G156" s="145">
        <v>23.75</v>
      </c>
      <c r="H156" s="146">
        <v>53.198863636363697</v>
      </c>
      <c r="I156" s="146">
        <v>10.840909090909101</v>
      </c>
      <c r="J156" s="146">
        <v>9.7652272727272695</v>
      </c>
      <c r="K156" s="146">
        <v>5.6840999999999999</v>
      </c>
      <c r="L156" s="146">
        <v>2.6363636363636398</v>
      </c>
      <c r="M156" s="146">
        <v>8.7727272727272805</v>
      </c>
      <c r="N156" s="146">
        <v>1.7954545454299999</v>
      </c>
      <c r="O156" s="146">
        <v>1.3295454545109999</v>
      </c>
      <c r="P156" s="146">
        <v>8.8774999999999977</v>
      </c>
      <c r="Q156" s="146">
        <v>5.0847727272727266</v>
      </c>
      <c r="R156" s="146">
        <v>4.2827272727272723</v>
      </c>
      <c r="S156" s="146">
        <v>2.1618181818181821</v>
      </c>
      <c r="T156" s="122">
        <f t="shared" si="57"/>
        <v>-0.77862080201084538</v>
      </c>
      <c r="U156" s="122">
        <f t="shared" si="58"/>
        <v>0.62598290602504281</v>
      </c>
      <c r="V156" s="122">
        <f t="shared" si="59"/>
        <v>-0.49522394396094238</v>
      </c>
      <c r="W156" s="122">
        <f t="shared" si="60"/>
        <v>1.9026067753043305E-4</v>
      </c>
      <c r="X156" s="123"/>
      <c r="Y156" s="123"/>
      <c r="Z156" s="123"/>
      <c r="AA156" s="123"/>
      <c r="AB156" s="130"/>
    </row>
    <row r="157" spans="2:28" ht="15" customHeight="1" x14ac:dyDescent="0.35">
      <c r="B157" s="119" t="s">
        <v>38</v>
      </c>
      <c r="C157" s="145">
        <v>2017.8904494949111</v>
      </c>
      <c r="D157" s="145">
        <v>2356.5972979797989</v>
      </c>
      <c r="E157" s="145">
        <v>2782.5312676766098</v>
      </c>
      <c r="F157" s="145">
        <v>2853.4625962753198</v>
      </c>
      <c r="G157" s="145">
        <v>3904.7904655934599</v>
      </c>
      <c r="H157" s="146">
        <v>4744.8052272725499</v>
      </c>
      <c r="I157" s="146">
        <v>5545.1015909088901</v>
      </c>
      <c r="J157" s="146">
        <v>5941.4729722464599</v>
      </c>
      <c r="K157" s="146">
        <v>5452.2205962121097</v>
      </c>
      <c r="L157" s="146">
        <v>5359.3799242416098</v>
      </c>
      <c r="M157" s="146">
        <v>5553.8578091956397</v>
      </c>
      <c r="N157" s="146">
        <v>5710.1315908809302</v>
      </c>
      <c r="O157" s="146">
        <v>4842.3856817907699</v>
      </c>
      <c r="P157" s="146">
        <v>5559.2515909091244</v>
      </c>
      <c r="Q157" s="146">
        <v>5708.0815909090988</v>
      </c>
      <c r="R157" s="146">
        <v>5084.4564707648842</v>
      </c>
      <c r="S157" s="146">
        <v>5086.8718181818886</v>
      </c>
      <c r="T157" s="122">
        <f t="shared" si="57"/>
        <v>-0.14383658026495208</v>
      </c>
      <c r="U157" s="122">
        <f t="shared" si="58"/>
        <v>5.0488778147201367E-2</v>
      </c>
      <c r="V157" s="122">
        <f t="shared" si="59"/>
        <v>4.7504535261386281E-4</v>
      </c>
      <c r="W157" s="122">
        <f t="shared" si="60"/>
        <v>0.44769337531603326</v>
      </c>
      <c r="X157" s="123"/>
      <c r="Y157" s="123"/>
      <c r="Z157" s="123"/>
      <c r="AA157" s="123"/>
      <c r="AB157" s="130"/>
    </row>
    <row r="158" spans="2:28" ht="15" customHeight="1" x14ac:dyDescent="0.35">
      <c r="B158" s="119" t="s">
        <v>24</v>
      </c>
      <c r="C158" s="145">
        <v>273.01073232323199</v>
      </c>
      <c r="D158" s="145">
        <v>305.650429292929</v>
      </c>
      <c r="E158" s="145">
        <v>240.80909090909</v>
      </c>
      <c r="F158" s="145">
        <v>677.67772569444503</v>
      </c>
      <c r="G158" s="145">
        <v>1213.67551136364</v>
      </c>
      <c r="H158" s="146">
        <v>743.03204545454798</v>
      </c>
      <c r="I158" s="146">
        <v>448.695227272723</v>
      </c>
      <c r="J158" s="146">
        <v>349.82256911414999</v>
      </c>
      <c r="K158" s="146">
        <v>430.606571212044</v>
      </c>
      <c r="L158" s="146">
        <v>326.51841616154502</v>
      </c>
      <c r="M158" s="146">
        <v>554.21802994729603</v>
      </c>
      <c r="N158" s="146">
        <v>522.48977272359605</v>
      </c>
      <c r="O158" s="146">
        <v>909.94772726859901</v>
      </c>
      <c r="P158" s="146">
        <v>930.86840909090711</v>
      </c>
      <c r="Q158" s="146">
        <v>1238.221590909088</v>
      </c>
      <c r="R158" s="146">
        <v>2080.1634090908956</v>
      </c>
      <c r="S158" s="146">
        <v>2209.0374999999945</v>
      </c>
      <c r="T158" s="122">
        <f t="shared" si="57"/>
        <v>5.314736941055302</v>
      </c>
      <c r="U158" s="122">
        <f t="shared" si="58"/>
        <v>1.4276531868823814</v>
      </c>
      <c r="V158" s="122">
        <f t="shared" si="59"/>
        <v>6.1953830331734065E-2</v>
      </c>
      <c r="W158" s="122">
        <f t="shared" si="60"/>
        <v>0.19441642917752153</v>
      </c>
      <c r="X158" s="123"/>
      <c r="Y158" s="123"/>
      <c r="Z158" s="123"/>
      <c r="AA158" s="123"/>
      <c r="AB158" s="130"/>
    </row>
    <row r="159" spans="2:28" ht="15" customHeight="1" x14ac:dyDescent="0.35">
      <c r="B159" s="119" t="s">
        <v>39</v>
      </c>
      <c r="C159" s="145">
        <v>217.80366161616161</v>
      </c>
      <c r="D159" s="145">
        <v>231.02436868686831</v>
      </c>
      <c r="E159" s="145">
        <v>326.58522727272714</v>
      </c>
      <c r="F159" s="145">
        <v>351.91932449494902</v>
      </c>
      <c r="G159" s="145">
        <v>570.02883522727097</v>
      </c>
      <c r="H159" s="146">
        <v>634.87863636363704</v>
      </c>
      <c r="I159" s="146">
        <v>679.01409090909203</v>
      </c>
      <c r="J159" s="146">
        <v>447.88062599962598</v>
      </c>
      <c r="K159" s="146">
        <v>638.06480479748097</v>
      </c>
      <c r="L159" s="146">
        <v>627.82692777786201</v>
      </c>
      <c r="M159" s="146">
        <v>670.39863479095698</v>
      </c>
      <c r="N159" s="146">
        <v>899.07454544584505</v>
      </c>
      <c r="O159" s="146">
        <v>784.89590908475998</v>
      </c>
      <c r="P159" s="146">
        <v>1066.6927272727235</v>
      </c>
      <c r="Q159" s="146">
        <v>1065.5715909090914</v>
      </c>
      <c r="R159" s="146">
        <v>1200.7765909090858</v>
      </c>
      <c r="S159" s="146">
        <v>1222.1281818181851</v>
      </c>
      <c r="T159" s="122">
        <f t="shared" si="57"/>
        <v>1.7286917782847024</v>
      </c>
      <c r="U159" s="122">
        <f t="shared" si="58"/>
        <v>0.55705765270616148</v>
      </c>
      <c r="V159" s="122">
        <f t="shared" si="59"/>
        <v>1.7781484974598305E-2</v>
      </c>
      <c r="W159" s="122">
        <f t="shared" si="60"/>
        <v>0.10755896950880596</v>
      </c>
      <c r="X159" s="123"/>
      <c r="Y159" s="123"/>
      <c r="Z159" s="123"/>
      <c r="AA159" s="123"/>
      <c r="AB159" s="130"/>
    </row>
    <row r="160" spans="2:28" ht="15" customHeight="1" x14ac:dyDescent="0.35">
      <c r="B160" s="119" t="s">
        <v>40</v>
      </c>
      <c r="C160" s="145">
        <v>10.874999999999989</v>
      </c>
      <c r="D160" s="145">
        <v>23.381818181818211</v>
      </c>
      <c r="E160" s="145">
        <v>38.840909090909037</v>
      </c>
      <c r="F160" s="145">
        <v>51.199534406565697</v>
      </c>
      <c r="G160" s="145">
        <v>61.970454545454601</v>
      </c>
      <c r="H160" s="146">
        <v>47.447045454545403</v>
      </c>
      <c r="I160" s="146">
        <v>39.745227272727298</v>
      </c>
      <c r="J160" s="146">
        <v>40.431818181818201</v>
      </c>
      <c r="K160" s="146">
        <v>53.193181818181799</v>
      </c>
      <c r="L160" s="146">
        <v>37.647727272727302</v>
      </c>
      <c r="M160" s="146">
        <v>32.824162679431801</v>
      </c>
      <c r="N160" s="146">
        <v>80.754772725658</v>
      </c>
      <c r="O160" s="146">
        <v>52.641363635387002</v>
      </c>
      <c r="P160" s="146">
        <v>56.745000000000033</v>
      </c>
      <c r="Q160" s="146">
        <v>75.619772727272704</v>
      </c>
      <c r="R160" s="146">
        <v>96.752272727272555</v>
      </c>
      <c r="S160" s="146">
        <v>50.603181818181795</v>
      </c>
      <c r="T160" s="122">
        <f t="shared" si="57"/>
        <v>0.25156829679595161</v>
      </c>
      <c r="U160" s="122">
        <f t="shared" si="58"/>
        <v>-3.8718256451758845E-2</v>
      </c>
      <c r="V160" s="122">
        <f t="shared" si="59"/>
        <v>-0.47698198304009704</v>
      </c>
      <c r="W160" s="122">
        <f t="shared" si="60"/>
        <v>4.4535640133369445E-3</v>
      </c>
      <c r="X160" s="123"/>
      <c r="Y160" s="123"/>
      <c r="Z160" s="123"/>
      <c r="AA160" s="123"/>
      <c r="AB160" s="130"/>
    </row>
    <row r="161" spans="2:28" ht="15" customHeight="1" x14ac:dyDescent="0.35">
      <c r="B161" s="119" t="s">
        <v>41</v>
      </c>
      <c r="C161" s="145">
        <v>104.1040404040403</v>
      </c>
      <c r="D161" s="145">
        <v>91.238636363636402</v>
      </c>
      <c r="E161" s="145">
        <v>29.193181818181781</v>
      </c>
      <c r="F161" s="145">
        <v>40.9309517045455</v>
      </c>
      <c r="G161" s="145">
        <v>73.1033585858587</v>
      </c>
      <c r="H161" s="146">
        <v>68.755227272727296</v>
      </c>
      <c r="I161" s="146">
        <v>87.433181818181794</v>
      </c>
      <c r="J161" s="146">
        <v>122.169434500359</v>
      </c>
      <c r="K161" s="146">
        <v>109.58539545454499</v>
      </c>
      <c r="L161" s="146">
        <v>110.53731136363599</v>
      </c>
      <c r="M161" s="146">
        <v>164.56570953602301</v>
      </c>
      <c r="N161" s="133">
        <v>0</v>
      </c>
      <c r="O161" s="133">
        <v>0</v>
      </c>
      <c r="P161" s="133">
        <v>0</v>
      </c>
      <c r="Q161" s="133">
        <v>0</v>
      </c>
      <c r="R161" s="133">
        <v>0</v>
      </c>
      <c r="S161" s="133">
        <v>0</v>
      </c>
      <c r="T161" s="122" t="s">
        <v>150</v>
      </c>
      <c r="U161" s="122" t="str">
        <f t="shared" si="58"/>
        <v>n/a</v>
      </c>
      <c r="V161" s="122" t="str">
        <f t="shared" si="59"/>
        <v>n/a</v>
      </c>
      <c r="W161" s="122">
        <f t="shared" si="60"/>
        <v>0</v>
      </c>
      <c r="X161" s="123"/>
      <c r="Y161" s="123"/>
      <c r="Z161" s="123"/>
      <c r="AA161" s="123"/>
      <c r="AB161" s="130"/>
    </row>
    <row r="162" spans="2:28" ht="15" customHeight="1" x14ac:dyDescent="0.35">
      <c r="B162" s="119" t="s">
        <v>152</v>
      </c>
      <c r="C162" s="133">
        <v>0</v>
      </c>
      <c r="D162" s="133">
        <v>0</v>
      </c>
      <c r="E162" s="133">
        <v>0</v>
      </c>
      <c r="F162" s="133">
        <v>0</v>
      </c>
      <c r="G162" s="133">
        <v>0</v>
      </c>
      <c r="H162" s="133">
        <v>0</v>
      </c>
      <c r="I162" s="133">
        <v>0</v>
      </c>
      <c r="J162" s="133">
        <v>0</v>
      </c>
      <c r="K162" s="133">
        <v>0</v>
      </c>
      <c r="L162" s="133">
        <v>0</v>
      </c>
      <c r="M162" s="133">
        <v>0</v>
      </c>
      <c r="N162" s="146">
        <v>66.082499998559101</v>
      </c>
      <c r="O162" s="133">
        <v>70.811818180708002</v>
      </c>
      <c r="P162" s="133">
        <v>130.23545454545425</v>
      </c>
      <c r="Q162" s="133">
        <v>120.7759090909088</v>
      </c>
      <c r="R162" s="133">
        <v>110.92863636363617</v>
      </c>
      <c r="S162" s="133">
        <v>145.63727272727303</v>
      </c>
      <c r="T162" s="122" t="str">
        <f t="shared" si="57"/>
        <v>n/a</v>
      </c>
      <c r="U162" s="122">
        <f t="shared" si="58"/>
        <v>1.0566803179042012</v>
      </c>
      <c r="V162" s="122">
        <f t="shared" si="59"/>
        <v>0.31289158058211552</v>
      </c>
      <c r="W162" s="122">
        <f t="shared" si="60"/>
        <v>1.2817473002965924E-2</v>
      </c>
      <c r="X162" s="123"/>
      <c r="Y162" s="123"/>
      <c r="Z162" s="123"/>
      <c r="AA162" s="123"/>
      <c r="AB162" s="130"/>
    </row>
    <row r="163" spans="2:28" ht="15" customHeight="1" x14ac:dyDescent="0.35">
      <c r="B163" s="119" t="s">
        <v>14</v>
      </c>
      <c r="C163" s="145">
        <v>6.7954545454545503</v>
      </c>
      <c r="D163" s="145">
        <v>58.483585858585798</v>
      </c>
      <c r="E163" s="145">
        <v>57.207070707070699</v>
      </c>
      <c r="F163" s="145">
        <v>56.289772727272698</v>
      </c>
      <c r="G163" s="145">
        <v>81.439318181818194</v>
      </c>
      <c r="H163" s="146">
        <v>119.82636363636399</v>
      </c>
      <c r="I163" s="146">
        <v>270</v>
      </c>
      <c r="J163" s="146">
        <v>0.22727272727272699</v>
      </c>
      <c r="K163" s="146">
        <v>0</v>
      </c>
      <c r="L163" s="146">
        <v>0</v>
      </c>
      <c r="M163" s="146">
        <v>43.590909090909101</v>
      </c>
      <c r="N163" s="146">
        <v>86.277272726833402</v>
      </c>
      <c r="O163" s="146">
        <v>40.4490909092221</v>
      </c>
      <c r="P163" s="146">
        <v>85.332727272727269</v>
      </c>
      <c r="Q163" s="146">
        <v>75.528863636363653</v>
      </c>
      <c r="R163" s="146">
        <v>28.783181818181806</v>
      </c>
      <c r="S163" s="133">
        <v>40.323181818181801</v>
      </c>
      <c r="T163" s="122" t="s">
        <v>150</v>
      </c>
      <c r="U163" s="122">
        <f t="shared" si="58"/>
        <v>-3.1127792543686698E-3</v>
      </c>
      <c r="V163" s="122">
        <f t="shared" si="59"/>
        <v>0.40092857255657505</v>
      </c>
      <c r="W163" s="122">
        <f t="shared" si="60"/>
        <v>3.5488256863755755E-3</v>
      </c>
      <c r="X163" s="123"/>
      <c r="Y163" s="123"/>
      <c r="Z163" s="123"/>
      <c r="AA163" s="123"/>
      <c r="AB163" s="130"/>
    </row>
    <row r="164" spans="2:28" ht="15" customHeight="1" x14ac:dyDescent="0.35">
      <c r="B164" s="124" t="s">
        <v>6</v>
      </c>
      <c r="C164" s="147">
        <v>2961.7244898989511</v>
      </c>
      <c r="D164" s="147">
        <v>3430.3773484848484</v>
      </c>
      <c r="E164" s="147">
        <v>3925.2010656564048</v>
      </c>
      <c r="F164" s="147">
        <v>4829.7891856061306</v>
      </c>
      <c r="G164" s="147">
        <v>6941.5699139420767</v>
      </c>
      <c r="H164" s="148">
        <v>7806.9713636361839</v>
      </c>
      <c r="I164" s="148">
        <v>8571.6247727270675</v>
      </c>
      <c r="J164" s="148">
        <v>8338.2228825283619</v>
      </c>
      <c r="K164" s="148">
        <v>8273.0332419186725</v>
      </c>
      <c r="L164" s="148">
        <v>8072.8370674234602</v>
      </c>
      <c r="M164" s="148">
        <v>8742.6545795650582</v>
      </c>
      <c r="N164" s="148">
        <v>9630.4249999407257</v>
      </c>
      <c r="O164" s="148">
        <v>9006.4559090376279</v>
      </c>
      <c r="P164" s="148">
        <v>10479.679090909125</v>
      </c>
      <c r="Q164" s="148">
        <v>11106.634999999993</v>
      </c>
      <c r="R164" s="148">
        <v>11173.560783535462</v>
      </c>
      <c r="S164" s="148">
        <v>11362.401363636422</v>
      </c>
      <c r="T164" s="127">
        <f t="shared" si="57"/>
        <v>0.36268861167585525</v>
      </c>
      <c r="U164" s="127">
        <f t="shared" si="58"/>
        <v>0.26158407684366658</v>
      </c>
      <c r="V164" s="127">
        <f t="shared" si="59"/>
        <v>1.6900662533578463E-2</v>
      </c>
      <c r="W164" s="127">
        <f t="shared" si="60"/>
        <v>1</v>
      </c>
      <c r="X164" s="123"/>
      <c r="Y164" s="123"/>
      <c r="Z164" s="123"/>
      <c r="AA164" s="123"/>
      <c r="AB164" s="130"/>
    </row>
    <row r="165" spans="2:28" ht="15" customHeight="1" x14ac:dyDescent="0.35">
      <c r="B165" s="124" t="s">
        <v>145</v>
      </c>
      <c r="C165" s="153">
        <f>C154/C164</f>
        <v>7.6383631731725184E-3</v>
      </c>
      <c r="D165" s="153">
        <f t="shared" ref="D165:N165" si="61">D154/D164</f>
        <v>4.7466948651134558E-3</v>
      </c>
      <c r="E165" s="153">
        <f t="shared" si="61"/>
        <v>2.9732119069174152E-3</v>
      </c>
      <c r="F165" s="153">
        <f t="shared" si="61"/>
        <v>1.9208921439437584E-2</v>
      </c>
      <c r="G165" s="153">
        <f t="shared" si="61"/>
        <v>4.9189315596537006E-3</v>
      </c>
      <c r="H165" s="153">
        <f t="shared" si="61"/>
        <v>5.5746213305743128E-3</v>
      </c>
      <c r="I165" s="153">
        <f t="shared" si="61"/>
        <v>4.5273054602012553E-3</v>
      </c>
      <c r="J165" s="153">
        <f t="shared" si="61"/>
        <v>5.2137355629005315E-3</v>
      </c>
      <c r="K165" s="153">
        <f t="shared" si="61"/>
        <v>4.3556202248177956E-3</v>
      </c>
      <c r="L165" s="153">
        <f t="shared" si="61"/>
        <v>6.1714284516753331E-3</v>
      </c>
      <c r="M165" s="153">
        <f t="shared" si="61"/>
        <v>6.2564102081903343E-3</v>
      </c>
      <c r="N165" s="153">
        <f t="shared" si="61"/>
        <v>6.966911448004212E-3</v>
      </c>
      <c r="O165" s="153">
        <f t="shared" ref="O165:P165" si="62">O154/O164</f>
        <v>1.0257742892760663E-2</v>
      </c>
      <c r="P165" s="153">
        <f t="shared" si="62"/>
        <v>1.1583239840706383E-2</v>
      </c>
      <c r="Q165" s="153">
        <f>Q154/Q164</f>
        <v>1.0229266314480246E-2</v>
      </c>
      <c r="R165" s="153">
        <f>R154/R164</f>
        <v>9.769572225512977E-3</v>
      </c>
      <c r="S165" s="153">
        <f>S154/S164</f>
        <v>9.9848251507973374E-3</v>
      </c>
      <c r="T165" s="162"/>
      <c r="U165" s="165"/>
      <c r="V165" s="164"/>
      <c r="W165" s="163"/>
      <c r="X165" s="123"/>
      <c r="Y165" s="123"/>
      <c r="Z165" s="123"/>
      <c r="AA165" s="123"/>
      <c r="AB165" s="130"/>
    </row>
    <row r="166" spans="2:28" ht="15" customHeight="1" x14ac:dyDescent="0.35">
      <c r="B166" s="124" t="s">
        <v>146</v>
      </c>
      <c r="C166" s="153">
        <f>(C154+C155)/C164</f>
        <v>0.11103241552817225</v>
      </c>
      <c r="D166" s="153">
        <f t="shared" ref="D166:N166" si="63">(D154+D155)/D164</f>
        <v>0.10189114498203997</v>
      </c>
      <c r="E166" s="153">
        <f t="shared" si="63"/>
        <v>0.11097005362053454</v>
      </c>
      <c r="F166" s="153">
        <f t="shared" si="63"/>
        <v>0.15795136205459312</v>
      </c>
      <c r="G166" s="153">
        <f t="shared" si="63"/>
        <v>0.14590531868163586</v>
      </c>
      <c r="H166" s="153">
        <f t="shared" si="63"/>
        <v>0.17869003094379218</v>
      </c>
      <c r="I166" s="153">
        <f t="shared" si="63"/>
        <v>0.1739220492009762</v>
      </c>
      <c r="J166" s="153">
        <f t="shared" si="63"/>
        <v>0.17107397854222531</v>
      </c>
      <c r="K166" s="153">
        <f t="shared" si="63"/>
        <v>0.19142659603976472</v>
      </c>
      <c r="L166" s="153">
        <f t="shared" si="63"/>
        <v>0.19922245222310933</v>
      </c>
      <c r="M166" s="153">
        <f t="shared" si="63"/>
        <v>0.19609908883502572</v>
      </c>
      <c r="N166" s="153">
        <f t="shared" si="63"/>
        <v>0.23506948975853162</v>
      </c>
      <c r="O166" s="153">
        <f t="shared" ref="O166:P166" si="64">(O154+O155)/O164</f>
        <v>0.25581591649182495</v>
      </c>
      <c r="P166" s="153">
        <f t="shared" si="64"/>
        <v>0.25207600909361605</v>
      </c>
      <c r="Q166" s="153">
        <f>(Q154+Q155)/Q164</f>
        <v>0.25369978477648164</v>
      </c>
      <c r="R166" s="153">
        <f>(R154+R155)/R164</f>
        <v>0.22977612457900951</v>
      </c>
      <c r="S166" s="153">
        <f>(S154+S155)/S164</f>
        <v>0.2293211026174303</v>
      </c>
      <c r="T166" s="162"/>
      <c r="U166" s="165"/>
      <c r="V166" s="164"/>
      <c r="W166" s="164"/>
    </row>
    <row r="167" spans="2:28" ht="15" customHeight="1" x14ac:dyDescent="0.35"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U167" s="172"/>
    </row>
    <row r="168" spans="2:28" ht="15" customHeight="1" x14ac:dyDescent="0.35"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30"/>
      <c r="U168" s="172"/>
    </row>
    <row r="169" spans="2:28" ht="15" customHeight="1" x14ac:dyDescent="0.35">
      <c r="B169" s="117" t="s">
        <v>201</v>
      </c>
      <c r="C169" s="117"/>
      <c r="D169" s="117"/>
      <c r="E169" s="117"/>
      <c r="F169" s="117"/>
      <c r="G169" s="117"/>
      <c r="H169" s="118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U169" s="172"/>
    </row>
    <row r="170" spans="2:28" ht="30" customHeight="1" x14ac:dyDescent="0.35">
      <c r="B170" s="159" t="s">
        <v>122</v>
      </c>
      <c r="C170" s="23">
        <v>2009</v>
      </c>
      <c r="D170" s="23">
        <v>2010</v>
      </c>
      <c r="E170" s="23">
        <v>2011</v>
      </c>
      <c r="F170" s="23">
        <v>2012</v>
      </c>
      <c r="G170" s="23">
        <v>2013</v>
      </c>
      <c r="H170" s="23">
        <v>2014</v>
      </c>
      <c r="I170" s="23">
        <v>2015</v>
      </c>
      <c r="J170" s="23">
        <v>2016</v>
      </c>
      <c r="K170" s="23">
        <v>2017</v>
      </c>
      <c r="L170" s="23">
        <v>2018</v>
      </c>
      <c r="M170" s="23">
        <v>2019</v>
      </c>
      <c r="N170" s="23">
        <v>2020</v>
      </c>
      <c r="O170" s="23">
        <v>2021</v>
      </c>
      <c r="P170" s="23">
        <v>2022</v>
      </c>
      <c r="Q170" s="23">
        <v>2023</v>
      </c>
      <c r="R170" s="23">
        <v>2024</v>
      </c>
      <c r="S170" s="23">
        <v>2025</v>
      </c>
      <c r="T170" s="23" t="s">
        <v>335</v>
      </c>
      <c r="U170" s="23" t="s">
        <v>336</v>
      </c>
      <c r="V170" s="23" t="s">
        <v>337</v>
      </c>
      <c r="W170" s="23" t="s">
        <v>338</v>
      </c>
    </row>
    <row r="171" spans="2:28" ht="15" customHeight="1" x14ac:dyDescent="0.35">
      <c r="B171" s="119" t="s">
        <v>21</v>
      </c>
      <c r="C171" s="145">
        <v>2.5227272727272694</v>
      </c>
      <c r="D171" s="145">
        <v>3.5</v>
      </c>
      <c r="E171" s="145">
        <v>1.9318181818181839</v>
      </c>
      <c r="F171" s="145">
        <v>27.333358585858601</v>
      </c>
      <c r="G171" s="145">
        <v>12.068181818181801</v>
      </c>
      <c r="H171" s="146">
        <v>17.8272727272727</v>
      </c>
      <c r="I171" s="146">
        <v>15.052954545454501</v>
      </c>
      <c r="J171" s="146">
        <v>12.367711149741901</v>
      </c>
      <c r="K171" s="146">
        <v>10.4423863636364</v>
      </c>
      <c r="L171" s="146">
        <v>20.0269727272727</v>
      </c>
      <c r="M171" s="146">
        <v>16.472620810840901</v>
      </c>
      <c r="N171" s="146">
        <v>16.215454545483301</v>
      </c>
      <c r="O171" s="146">
        <v>16.710227272716001</v>
      </c>
      <c r="P171" s="146">
        <v>16.109545454545454</v>
      </c>
      <c r="Q171" s="146">
        <v>19.464318181818186</v>
      </c>
      <c r="R171" s="146">
        <v>18.989545454545453</v>
      </c>
      <c r="S171" s="146">
        <v>19.328863636363639</v>
      </c>
      <c r="T171" s="122">
        <f>IFERROR((S171-J171)/J171,"n/a")</f>
        <v>0.56284888952690404</v>
      </c>
      <c r="U171" s="122">
        <f t="shared" ref="U171:U181" si="65">IFERROR((S171-O171)/O171,"n/a")</f>
        <v>0.15670860251693142</v>
      </c>
      <c r="V171" s="122">
        <f t="shared" ref="V171:V181" si="66">IFERROR((S171-R171)/R171,"n/a")</f>
        <v>1.7868683725495101E-2</v>
      </c>
      <c r="W171" s="122">
        <f>S171/S$181</f>
        <v>5.5792286616496625E-3</v>
      </c>
      <c r="X171" s="123"/>
      <c r="Y171" s="123"/>
      <c r="Z171" s="123"/>
      <c r="AA171" s="123"/>
      <c r="AB171" s="130"/>
    </row>
    <row r="172" spans="2:28" ht="15" customHeight="1" x14ac:dyDescent="0.35">
      <c r="B172" s="119" t="s">
        <v>22</v>
      </c>
      <c r="C172" s="145">
        <v>75.354545454545502</v>
      </c>
      <c r="D172" s="145">
        <v>78.088636363636397</v>
      </c>
      <c r="E172" s="145">
        <v>83.772727272727394</v>
      </c>
      <c r="F172" s="145">
        <v>100.57545454545399</v>
      </c>
      <c r="G172" s="145">
        <v>344.24931818181801</v>
      </c>
      <c r="H172" s="146">
        <v>453.994318181815</v>
      </c>
      <c r="I172" s="146">
        <v>453.96681818163302</v>
      </c>
      <c r="J172" s="146">
        <v>391.72056715731702</v>
      </c>
      <c r="K172" s="146">
        <v>420.65381363635902</v>
      </c>
      <c r="L172" s="146">
        <v>487.32119090908401</v>
      </c>
      <c r="M172" s="146">
        <v>505.15124474517501</v>
      </c>
      <c r="N172" s="146">
        <v>569.99909090708604</v>
      </c>
      <c r="O172" s="146">
        <v>612.56136363459302</v>
      </c>
      <c r="P172" s="146">
        <v>678.02363636363384</v>
      </c>
      <c r="Q172" s="146">
        <v>685.21272727272628</v>
      </c>
      <c r="R172" s="146">
        <v>653.49273268398883</v>
      </c>
      <c r="S172" s="146">
        <v>657.71931818181986</v>
      </c>
      <c r="T172" s="122">
        <f t="shared" ref="T172:T181" si="67">IFERROR((S172-J172)/J172,"n/a")</f>
        <v>0.67905229729149341</v>
      </c>
      <c r="U172" s="122">
        <f t="shared" si="65"/>
        <v>7.3719887064513906E-2</v>
      </c>
      <c r="V172" s="122">
        <f t="shared" si="66"/>
        <v>6.4676855402382646E-3</v>
      </c>
      <c r="W172" s="122">
        <f t="shared" ref="W172:W180" si="68">S172/S$181</f>
        <v>0.18984905374452954</v>
      </c>
      <c r="X172" s="123"/>
      <c r="Y172" s="123"/>
      <c r="Z172" s="123"/>
      <c r="AA172" s="123"/>
      <c r="AB172" s="130"/>
    </row>
    <row r="173" spans="2:28" ht="15" customHeight="1" x14ac:dyDescent="0.35">
      <c r="B173" s="119" t="s">
        <v>109</v>
      </c>
      <c r="C173" s="145">
        <v>1.7727272727272729</v>
      </c>
      <c r="D173" s="145">
        <v>15.181818181818169</v>
      </c>
      <c r="E173" s="145">
        <v>21.295454545454589</v>
      </c>
      <c r="F173" s="145">
        <v>19.2745454545455</v>
      </c>
      <c r="G173" s="145">
        <v>19.085227272727298</v>
      </c>
      <c r="H173" s="146">
        <v>11.797045454545501</v>
      </c>
      <c r="I173" s="146">
        <v>19.0156818181818</v>
      </c>
      <c r="J173" s="146">
        <v>9.2681818181818194</v>
      </c>
      <c r="K173" s="146">
        <v>8.7237181818181799</v>
      </c>
      <c r="L173" s="146">
        <v>12.441818181818199</v>
      </c>
      <c r="M173" s="146">
        <v>7.6584090909090898</v>
      </c>
      <c r="N173" s="146">
        <v>4.7045454545509999</v>
      </c>
      <c r="O173" s="146">
        <v>6.4034090908680001</v>
      </c>
      <c r="P173" s="146">
        <v>6.5090909090909088</v>
      </c>
      <c r="Q173" s="146">
        <v>4.6634090909090906</v>
      </c>
      <c r="R173" s="146">
        <v>4.6640909090909091</v>
      </c>
      <c r="S173" s="146">
        <v>3.5172727272727267</v>
      </c>
      <c r="T173" s="122">
        <f t="shared" si="67"/>
        <v>-0.62050024521824432</v>
      </c>
      <c r="U173" s="122">
        <f t="shared" si="65"/>
        <v>-0.45071872226799264</v>
      </c>
      <c r="V173" s="122">
        <f t="shared" si="66"/>
        <v>-0.24588246759575103</v>
      </c>
      <c r="W173" s="122">
        <f t="shared" si="68"/>
        <v>1.015252069651959E-3</v>
      </c>
      <c r="X173" s="123"/>
      <c r="Y173" s="123"/>
      <c r="Z173" s="123"/>
      <c r="AA173" s="123"/>
      <c r="AB173" s="130"/>
    </row>
    <row r="174" spans="2:28" ht="15" customHeight="1" x14ac:dyDescent="0.35">
      <c r="B174" s="119" t="s">
        <v>38</v>
      </c>
      <c r="C174" s="145">
        <v>780.22201704545</v>
      </c>
      <c r="D174" s="145">
        <v>925.29027777777299</v>
      </c>
      <c r="E174" s="145">
        <v>1025.0105808080771</v>
      </c>
      <c r="F174" s="145">
        <v>1311.3642045454501</v>
      </c>
      <c r="G174" s="145">
        <v>1927.88489898989</v>
      </c>
      <c r="H174" s="146">
        <v>2111.71727272728</v>
      </c>
      <c r="I174" s="146">
        <v>2543.0654545457101</v>
      </c>
      <c r="J174" s="146">
        <v>2219.7144520235702</v>
      </c>
      <c r="K174" s="146">
        <v>2234.5661840071898</v>
      </c>
      <c r="L174" s="146">
        <v>2136.3224772726899</v>
      </c>
      <c r="M174" s="146">
        <v>2126.0980868357201</v>
      </c>
      <c r="N174" s="146">
        <v>2042.7786363574</v>
      </c>
      <c r="O174" s="146">
        <v>1812.9215909039599</v>
      </c>
      <c r="P174" s="146">
        <v>1769.3381818181756</v>
      </c>
      <c r="Q174" s="146">
        <v>2079.7399999999852</v>
      </c>
      <c r="R174" s="146">
        <v>2120.4639837805007</v>
      </c>
      <c r="S174" s="146">
        <v>2085.3850000000025</v>
      </c>
      <c r="T174" s="122">
        <f t="shared" si="67"/>
        <v>-6.0516546126511098E-2</v>
      </c>
      <c r="U174" s="122">
        <f t="shared" si="65"/>
        <v>0.15028968183901806</v>
      </c>
      <c r="V174" s="122">
        <f t="shared" si="66"/>
        <v>-1.6543069841703763E-2</v>
      </c>
      <c r="W174" s="122">
        <f t="shared" si="68"/>
        <v>0.60194122021149354</v>
      </c>
      <c r="X174" s="123"/>
      <c r="Y174" s="123"/>
      <c r="Z174" s="123"/>
      <c r="AA174" s="123"/>
      <c r="AB174" s="130"/>
    </row>
    <row r="175" spans="2:28" ht="15" customHeight="1" x14ac:dyDescent="0.35">
      <c r="B175" s="119" t="s">
        <v>24</v>
      </c>
      <c r="C175" s="145">
        <v>172.73863636363541</v>
      </c>
      <c r="D175" s="145">
        <v>195.77386363636339</v>
      </c>
      <c r="E175" s="145">
        <v>228.73977272727222</v>
      </c>
      <c r="F175" s="145">
        <v>105.366363636363</v>
      </c>
      <c r="G175" s="145">
        <v>667.31905502392203</v>
      </c>
      <c r="H175" s="146">
        <v>680.01431818181402</v>
      </c>
      <c r="I175" s="146">
        <v>331.571363636635</v>
      </c>
      <c r="J175" s="146">
        <v>133.66958428723899</v>
      </c>
      <c r="K175" s="146">
        <v>152.15006136363601</v>
      </c>
      <c r="L175" s="146">
        <v>132.76999545454501</v>
      </c>
      <c r="M175" s="146">
        <v>123.704708935136</v>
      </c>
      <c r="N175" s="146">
        <v>142.04249999896001</v>
      </c>
      <c r="O175" s="146">
        <v>94.184090908828097</v>
      </c>
      <c r="P175" s="146">
        <v>223.77977272727304</v>
      </c>
      <c r="Q175" s="146">
        <v>151.16295454545454</v>
      </c>
      <c r="R175" s="146">
        <v>142.22454545454531</v>
      </c>
      <c r="S175" s="146">
        <v>230.37886363636372</v>
      </c>
      <c r="T175" s="122">
        <f t="shared" si="67"/>
        <v>0.72349502592383874</v>
      </c>
      <c r="U175" s="122">
        <f t="shared" si="65"/>
        <v>1.4460485992201657</v>
      </c>
      <c r="V175" s="122">
        <f t="shared" si="66"/>
        <v>0.61982492473489648</v>
      </c>
      <c r="W175" s="122">
        <f t="shared" si="68"/>
        <v>6.64982889433893E-2</v>
      </c>
      <c r="X175" s="123"/>
      <c r="Y175" s="123"/>
      <c r="Z175" s="123"/>
      <c r="AA175" s="123"/>
      <c r="AB175" s="130"/>
    </row>
    <row r="176" spans="2:28" ht="15" customHeight="1" x14ac:dyDescent="0.35">
      <c r="B176" s="119" t="s">
        <v>39</v>
      </c>
      <c r="C176" s="145">
        <v>182.7412642045449</v>
      </c>
      <c r="D176" s="145">
        <v>159.44507575757569</v>
      </c>
      <c r="E176" s="145">
        <v>197.84659090909003</v>
      </c>
      <c r="F176" s="145">
        <v>207.64053030303</v>
      </c>
      <c r="G176" s="145">
        <v>386.44439393939302</v>
      </c>
      <c r="H176" s="146">
        <v>406.00636363636198</v>
      </c>
      <c r="I176" s="146">
        <v>431.72386363599799</v>
      </c>
      <c r="J176" s="146">
        <v>394.27009431610099</v>
      </c>
      <c r="K176" s="146">
        <v>385.01821287877101</v>
      </c>
      <c r="L176" s="146">
        <v>314.66869090909</v>
      </c>
      <c r="M176" s="146">
        <v>329.83238933083999</v>
      </c>
      <c r="N176" s="146">
        <v>327.05204545328201</v>
      </c>
      <c r="O176" s="146">
        <v>295.62363636310698</v>
      </c>
      <c r="P176" s="146">
        <v>372.21795454545389</v>
      </c>
      <c r="Q176" s="146">
        <v>386.1897727272713</v>
      </c>
      <c r="R176" s="146">
        <v>392.77545454545543</v>
      </c>
      <c r="S176" s="146">
        <v>416.33159090908964</v>
      </c>
      <c r="T176" s="122">
        <f t="shared" si="67"/>
        <v>5.5955287786298914E-2</v>
      </c>
      <c r="U176" s="122">
        <f t="shared" si="65"/>
        <v>0.40831631743315733</v>
      </c>
      <c r="V176" s="122">
        <f t="shared" si="66"/>
        <v>5.9973544912308378E-2</v>
      </c>
      <c r="W176" s="122">
        <f t="shared" si="68"/>
        <v>0.12017308355263391</v>
      </c>
      <c r="X176" s="123"/>
      <c r="Y176" s="123"/>
      <c r="Z176" s="123"/>
      <c r="AA176" s="123"/>
      <c r="AB176" s="130"/>
    </row>
    <row r="177" spans="2:37" ht="15" customHeight="1" x14ac:dyDescent="0.35">
      <c r="B177" s="119" t="s">
        <v>40</v>
      </c>
      <c r="C177" s="145">
        <v>10.356818181818189</v>
      </c>
      <c r="D177" s="145">
        <v>9.3295454545454497</v>
      </c>
      <c r="E177" s="145">
        <v>10.45454545454546</v>
      </c>
      <c r="F177" s="145">
        <v>10.676616161616201</v>
      </c>
      <c r="G177" s="145">
        <v>28.352272727272702</v>
      </c>
      <c r="H177" s="146">
        <v>17.710227272727298</v>
      </c>
      <c r="I177" s="146">
        <v>12.5852272727273</v>
      </c>
      <c r="J177" s="146">
        <v>4.4318181818181799</v>
      </c>
      <c r="K177" s="146">
        <v>5.8636363636363598</v>
      </c>
      <c r="L177" s="146">
        <v>1.33318181818182</v>
      </c>
      <c r="M177" s="146">
        <v>1.25</v>
      </c>
      <c r="N177" s="146">
        <v>11.784090908874999</v>
      </c>
      <c r="O177" s="146">
        <v>2.1709090909139999</v>
      </c>
      <c r="P177" s="146">
        <v>10.851590909090907</v>
      </c>
      <c r="Q177" s="146">
        <v>7.5036363636363648</v>
      </c>
      <c r="R177" s="146">
        <v>8.8020454545454552</v>
      </c>
      <c r="S177" s="146">
        <v>6.286818181818183</v>
      </c>
      <c r="T177" s="122">
        <f t="shared" si="67"/>
        <v>0.41856410256410342</v>
      </c>
      <c r="U177" s="122">
        <f t="shared" si="65"/>
        <v>1.8959380234440384</v>
      </c>
      <c r="V177" s="122">
        <f t="shared" si="66"/>
        <v>-0.28575486069870115</v>
      </c>
      <c r="W177" s="122">
        <f t="shared" si="68"/>
        <v>1.8146745121938807E-3</v>
      </c>
      <c r="X177" s="123"/>
      <c r="Y177" s="123"/>
      <c r="Z177" s="123"/>
      <c r="AA177" s="123"/>
      <c r="AB177" s="130"/>
    </row>
    <row r="178" spans="2:37" ht="15" customHeight="1" x14ac:dyDescent="0.35">
      <c r="B178" s="119" t="s">
        <v>41</v>
      </c>
      <c r="C178" s="145">
        <v>26.772727272727302</v>
      </c>
      <c r="D178" s="145">
        <v>26.427272727272801</v>
      </c>
      <c r="E178" s="145">
        <v>21.077272727272781</v>
      </c>
      <c r="F178" s="145">
        <v>17.87</v>
      </c>
      <c r="G178" s="145">
        <v>20.344318181818199</v>
      </c>
      <c r="H178" s="146">
        <v>18.34</v>
      </c>
      <c r="I178" s="146">
        <v>35.416363636363599</v>
      </c>
      <c r="J178" s="146">
        <v>52.322419334174597</v>
      </c>
      <c r="K178" s="146">
        <v>111.670525</v>
      </c>
      <c r="L178" s="146">
        <v>102.658268181818</v>
      </c>
      <c r="M178" s="146">
        <v>111.849258430387</v>
      </c>
      <c r="N178" s="133">
        <v>0</v>
      </c>
      <c r="O178" s="133">
        <v>0</v>
      </c>
      <c r="P178" s="133">
        <v>0</v>
      </c>
      <c r="Q178" s="133">
        <v>0</v>
      </c>
      <c r="R178" s="133">
        <v>0</v>
      </c>
      <c r="S178" s="133">
        <v>0</v>
      </c>
      <c r="T178" s="122" t="s">
        <v>150</v>
      </c>
      <c r="U178" s="122" t="str">
        <f t="shared" si="65"/>
        <v>n/a</v>
      </c>
      <c r="V178" s="122" t="str">
        <f t="shared" si="66"/>
        <v>n/a</v>
      </c>
      <c r="W178" s="122">
        <f t="shared" si="68"/>
        <v>0</v>
      </c>
      <c r="X178" s="123"/>
      <c r="Y178" s="123"/>
      <c r="Z178" s="123"/>
      <c r="AA178" s="123"/>
      <c r="AB178" s="130"/>
    </row>
    <row r="179" spans="2:37" ht="15" customHeight="1" x14ac:dyDescent="0.35">
      <c r="B179" s="119" t="s">
        <v>152</v>
      </c>
      <c r="C179" s="133">
        <v>0</v>
      </c>
      <c r="D179" s="133">
        <v>0</v>
      </c>
      <c r="E179" s="133">
        <v>0</v>
      </c>
      <c r="F179" s="133">
        <v>0</v>
      </c>
      <c r="G179" s="133">
        <v>0</v>
      </c>
      <c r="H179" s="133">
        <v>0</v>
      </c>
      <c r="I179" s="133">
        <v>0</v>
      </c>
      <c r="J179" s="133">
        <v>0</v>
      </c>
      <c r="K179" s="133">
        <v>0</v>
      </c>
      <c r="L179" s="133">
        <v>0</v>
      </c>
      <c r="M179" s="133">
        <v>0</v>
      </c>
      <c r="N179" s="146">
        <v>13.407272727075</v>
      </c>
      <c r="O179" s="146">
        <v>16.713409090936999</v>
      </c>
      <c r="P179" s="146">
        <v>18.943409090909096</v>
      </c>
      <c r="Q179" s="146">
        <v>19.530227272727267</v>
      </c>
      <c r="R179" s="146">
        <v>28.795000000000009</v>
      </c>
      <c r="S179" s="146">
        <v>34.393863636363669</v>
      </c>
      <c r="T179" s="122" t="str">
        <f t="shared" si="67"/>
        <v>n/a</v>
      </c>
      <c r="U179" s="122">
        <f t="shared" si="65"/>
        <v>1.0578604549932342</v>
      </c>
      <c r="V179" s="122">
        <f t="shared" si="66"/>
        <v>0.19443874410014442</v>
      </c>
      <c r="W179" s="122">
        <f t="shared" si="68"/>
        <v>9.9277036350891752E-3</v>
      </c>
      <c r="X179" s="123"/>
      <c r="Y179" s="123"/>
      <c r="Z179" s="123"/>
      <c r="AA179" s="123"/>
      <c r="AB179" s="130"/>
    </row>
    <row r="180" spans="2:37" ht="15" customHeight="1" x14ac:dyDescent="0.35">
      <c r="B180" s="119" t="s">
        <v>14</v>
      </c>
      <c r="C180" s="145">
        <v>0</v>
      </c>
      <c r="D180" s="145">
        <v>4.5454545454545497E-2</v>
      </c>
      <c r="E180" s="145">
        <v>0.59090909090909094</v>
      </c>
      <c r="F180" s="145">
        <v>0.77272727272727304</v>
      </c>
      <c r="G180" s="145">
        <v>122.467424242424</v>
      </c>
      <c r="H180" s="146">
        <v>155.86000000000001</v>
      </c>
      <c r="I180" s="146">
        <v>0</v>
      </c>
      <c r="J180" s="146">
        <v>0.11363636363636399</v>
      </c>
      <c r="K180" s="146">
        <v>0</v>
      </c>
      <c r="L180" s="146">
        <v>0</v>
      </c>
      <c r="M180" s="146">
        <v>0</v>
      </c>
      <c r="N180" s="146">
        <v>30.772045454411</v>
      </c>
      <c r="O180" s="146">
        <v>33.813863636381001</v>
      </c>
      <c r="P180" s="146">
        <v>50.219772727272684</v>
      </c>
      <c r="Q180" s="146">
        <v>17.289545454545454</v>
      </c>
      <c r="R180" s="146">
        <v>22.277727272727283</v>
      </c>
      <c r="S180" s="146">
        <v>11.091363636363637</v>
      </c>
      <c r="T180" s="122" t="s">
        <v>150</v>
      </c>
      <c r="U180" s="122">
        <f t="shared" si="65"/>
        <v>-0.6719876865999358</v>
      </c>
      <c r="V180" s="122">
        <f t="shared" si="66"/>
        <v>-0.5021321744098266</v>
      </c>
      <c r="W180" s="122">
        <f t="shared" si="68"/>
        <v>3.2014946693690173E-3</v>
      </c>
      <c r="X180" s="123"/>
      <c r="Y180" s="123"/>
      <c r="Z180" s="123"/>
      <c r="AA180" s="123"/>
      <c r="AB180" s="130"/>
    </row>
    <row r="181" spans="2:37" ht="15" customHeight="1" x14ac:dyDescent="0.35">
      <c r="B181" s="124" t="s">
        <v>6</v>
      </c>
      <c r="C181" s="147">
        <v>1252.4814630681817</v>
      </c>
      <c r="D181" s="147">
        <v>1413.0819444444442</v>
      </c>
      <c r="E181" s="147">
        <v>1590.7196717171717</v>
      </c>
      <c r="F181" s="147">
        <v>1800.8738005050445</v>
      </c>
      <c r="G181" s="147">
        <v>3528.2150903774468</v>
      </c>
      <c r="H181" s="148">
        <v>3873.2668181818171</v>
      </c>
      <c r="I181" s="148">
        <v>3842.3977272727034</v>
      </c>
      <c r="J181" s="148">
        <v>3217.8784646317804</v>
      </c>
      <c r="K181" s="148">
        <v>3329.0885377950467</v>
      </c>
      <c r="L181" s="148">
        <v>3207.5425954544999</v>
      </c>
      <c r="M181" s="148">
        <v>3222.016718179008</v>
      </c>
      <c r="N181" s="148">
        <v>3158.7556818071234</v>
      </c>
      <c r="O181" s="148">
        <v>2891.1024999923043</v>
      </c>
      <c r="P181" s="148">
        <v>3145.9929545454456</v>
      </c>
      <c r="Q181" s="148">
        <v>3370.7565909090704</v>
      </c>
      <c r="R181" s="148">
        <v>3392.4851255553995</v>
      </c>
      <c r="S181" s="148">
        <v>3464.4329545454575</v>
      </c>
      <c r="T181" s="127">
        <f t="shared" si="67"/>
        <v>7.662019949590923E-2</v>
      </c>
      <c r="U181" s="127">
        <f t="shared" si="65"/>
        <v>0.1983085880056758</v>
      </c>
      <c r="V181" s="127">
        <f t="shared" si="66"/>
        <v>2.1208001310920745E-2</v>
      </c>
      <c r="W181" s="127">
        <f>S181/S$181</f>
        <v>1</v>
      </c>
      <c r="X181" s="123"/>
      <c r="Y181" s="123"/>
      <c r="Z181" s="123"/>
      <c r="AA181" s="123"/>
      <c r="AB181" s="130"/>
    </row>
    <row r="182" spans="2:37" ht="15" customHeight="1" x14ac:dyDescent="0.35">
      <c r="B182" s="124" t="s">
        <v>145</v>
      </c>
      <c r="C182" s="153">
        <f t="shared" ref="C182:R182" si="69">C171/C181</f>
        <v>2.0141833209630015E-3</v>
      </c>
      <c r="D182" s="153">
        <f t="shared" si="69"/>
        <v>2.4768556514081224E-3</v>
      </c>
      <c r="E182" s="153">
        <f t="shared" si="69"/>
        <v>1.2144303085991253E-3</v>
      </c>
      <c r="F182" s="153">
        <f t="shared" si="69"/>
        <v>1.5177831216264637E-2</v>
      </c>
      <c r="G182" s="153">
        <f t="shared" si="69"/>
        <v>3.4204779212853352E-3</v>
      </c>
      <c r="H182" s="153">
        <f t="shared" si="69"/>
        <v>4.6026451479118987E-3</v>
      </c>
      <c r="I182" s="153">
        <f t="shared" si="69"/>
        <v>3.9175940685710698E-3</v>
      </c>
      <c r="J182" s="153">
        <f t="shared" si="69"/>
        <v>3.8434363776250107E-3</v>
      </c>
      <c r="K182" s="153">
        <f t="shared" si="69"/>
        <v>3.1367103172788248E-3</v>
      </c>
      <c r="L182" s="153">
        <f t="shared" si="69"/>
        <v>6.243712166333658E-3</v>
      </c>
      <c r="M182" s="153">
        <f t="shared" si="69"/>
        <v>5.1125187271376903E-3</v>
      </c>
      <c r="N182" s="153">
        <f t="shared" si="69"/>
        <v>5.1334943816251219E-3</v>
      </c>
      <c r="O182" s="153">
        <f t="shared" si="69"/>
        <v>5.7798806070557792E-3</v>
      </c>
      <c r="P182" s="153">
        <f t="shared" si="69"/>
        <v>5.1206552866781838E-3</v>
      </c>
      <c r="Q182" s="153">
        <f t="shared" si="69"/>
        <v>5.7744656598205423E-3</v>
      </c>
      <c r="R182" s="153">
        <f t="shared" si="69"/>
        <v>5.5975324140696376E-3</v>
      </c>
      <c r="S182" s="153">
        <f>S171/S181</f>
        <v>5.5792286616496625E-3</v>
      </c>
      <c r="T182" s="162"/>
      <c r="U182" s="165"/>
      <c r="V182" s="164"/>
      <c r="W182" s="163"/>
      <c r="X182" s="123"/>
      <c r="Y182" s="123"/>
      <c r="Z182" s="123"/>
      <c r="AA182" s="123"/>
      <c r="AB182" s="130"/>
    </row>
    <row r="183" spans="2:37" ht="15" customHeight="1" x14ac:dyDescent="0.35">
      <c r="B183" s="124" t="s">
        <v>146</v>
      </c>
      <c r="C183" s="153">
        <f t="shared" ref="C183:R183" si="70">(C171+C172)/C181</f>
        <v>6.2178383491998508E-2</v>
      </c>
      <c r="D183" s="153">
        <f t="shared" si="70"/>
        <v>5.7738078590844302E-2</v>
      </c>
      <c r="E183" s="153">
        <f t="shared" si="70"/>
        <v>5.3877843455615332E-2</v>
      </c>
      <c r="F183" s="153">
        <f t="shared" si="70"/>
        <v>7.1025972555901096E-2</v>
      </c>
      <c r="G183" s="153">
        <f t="shared" si="70"/>
        <v>0.10099086673366083</v>
      </c>
      <c r="H183" s="153">
        <f t="shared" si="70"/>
        <v>0.12181489503750982</v>
      </c>
      <c r="I183" s="153">
        <f t="shared" si="70"/>
        <v>0.12206434784146961</v>
      </c>
      <c r="J183" s="153">
        <f t="shared" si="70"/>
        <v>0.12557599137085448</v>
      </c>
      <c r="K183" s="153">
        <f t="shared" si="70"/>
        <v>0.12949376236341348</v>
      </c>
      <c r="L183" s="153">
        <f t="shared" si="70"/>
        <v>0.158173476590875</v>
      </c>
      <c r="M183" s="153">
        <f t="shared" si="70"/>
        <v>0.1618935937274785</v>
      </c>
      <c r="N183" s="153">
        <f t="shared" si="70"/>
        <v>0.18558400981401518</v>
      </c>
      <c r="O183" s="153">
        <f t="shared" si="70"/>
        <v>0.21765800102520891</v>
      </c>
      <c r="P183" s="153">
        <f t="shared" si="70"/>
        <v>0.22064041205663551</v>
      </c>
      <c r="Q183" s="153">
        <f t="shared" si="70"/>
        <v>0.20905604615742895</v>
      </c>
      <c r="R183" s="153">
        <f t="shared" si="70"/>
        <v>0.19822703807093012</v>
      </c>
      <c r="S183" s="153">
        <f>(S171+S172)/S181</f>
        <v>0.19542828240617921</v>
      </c>
      <c r="T183" s="162"/>
      <c r="U183" s="165"/>
      <c r="V183" s="164"/>
      <c r="W183" s="164"/>
    </row>
    <row r="184" spans="2:37" ht="15" customHeight="1" x14ac:dyDescent="0.35"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U184" s="172"/>
    </row>
    <row r="185" spans="2:37" ht="15" customHeight="1" x14ac:dyDescent="0.35"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</row>
    <row r="186" spans="2:37" ht="15" customHeight="1" x14ac:dyDescent="0.35">
      <c r="B186" s="117" t="s">
        <v>202</v>
      </c>
      <c r="C186" s="117"/>
      <c r="D186" s="117"/>
      <c r="E186" s="117"/>
      <c r="F186" s="117"/>
      <c r="G186" s="117"/>
      <c r="I186" s="123"/>
      <c r="J186" s="123"/>
      <c r="K186" s="123"/>
      <c r="L186" s="123"/>
      <c r="M186" s="123"/>
      <c r="N186" s="123"/>
      <c r="O186" s="123"/>
      <c r="P186" s="123"/>
    </row>
    <row r="187" spans="2:37" ht="15" customHeight="1" x14ac:dyDescent="0.35">
      <c r="B187" s="194" t="s">
        <v>122</v>
      </c>
      <c r="C187" s="192">
        <v>2009</v>
      </c>
      <c r="D187" s="193"/>
      <c r="E187" s="192">
        <v>2010</v>
      </c>
      <c r="F187" s="193"/>
      <c r="G187" s="192">
        <v>2011</v>
      </c>
      <c r="H187" s="193"/>
      <c r="I187" s="192">
        <v>2012</v>
      </c>
      <c r="J187" s="193"/>
      <c r="K187" s="192">
        <v>2013</v>
      </c>
      <c r="L187" s="193"/>
      <c r="M187" s="192">
        <v>2014</v>
      </c>
      <c r="N187" s="193"/>
      <c r="O187" s="192">
        <v>2015</v>
      </c>
      <c r="P187" s="193"/>
      <c r="Q187" s="192">
        <v>2016</v>
      </c>
      <c r="R187" s="193"/>
      <c r="S187" s="192">
        <v>2017</v>
      </c>
      <c r="T187" s="193"/>
      <c r="U187" s="192">
        <v>2018</v>
      </c>
      <c r="V187" s="193"/>
      <c r="W187" s="192">
        <v>2019</v>
      </c>
      <c r="X187" s="193"/>
      <c r="Y187" s="192">
        <v>2020</v>
      </c>
      <c r="Z187" s="193"/>
      <c r="AA187" s="192">
        <v>2021</v>
      </c>
      <c r="AB187" s="193"/>
      <c r="AC187" s="192">
        <v>2022</v>
      </c>
      <c r="AD187" s="193"/>
      <c r="AE187" s="192">
        <v>2023</v>
      </c>
      <c r="AF187" s="193"/>
      <c r="AG187" s="192">
        <v>2024</v>
      </c>
      <c r="AH187" s="193"/>
      <c r="AI187" s="200">
        <v>2025</v>
      </c>
      <c r="AJ187" s="200"/>
      <c r="AK187" s="200"/>
    </row>
    <row r="188" spans="2:37" ht="15" customHeight="1" x14ac:dyDescent="0.35">
      <c r="B188" s="195"/>
      <c r="C188" s="161" t="s">
        <v>4</v>
      </c>
      <c r="D188" s="161" t="s">
        <v>5</v>
      </c>
      <c r="E188" s="161" t="s">
        <v>4</v>
      </c>
      <c r="F188" s="161" t="s">
        <v>5</v>
      </c>
      <c r="G188" s="161" t="s">
        <v>4</v>
      </c>
      <c r="H188" s="161" t="s">
        <v>5</v>
      </c>
      <c r="I188" s="161" t="s">
        <v>4</v>
      </c>
      <c r="J188" s="161" t="s">
        <v>5</v>
      </c>
      <c r="K188" s="161" t="s">
        <v>4</v>
      </c>
      <c r="L188" s="161" t="s">
        <v>5</v>
      </c>
      <c r="M188" s="161" t="s">
        <v>4</v>
      </c>
      <c r="N188" s="161" t="s">
        <v>5</v>
      </c>
      <c r="O188" s="161" t="s">
        <v>4</v>
      </c>
      <c r="P188" s="161" t="s">
        <v>5</v>
      </c>
      <c r="Q188" s="161" t="s">
        <v>4</v>
      </c>
      <c r="R188" s="161" t="s">
        <v>5</v>
      </c>
      <c r="S188" s="161" t="s">
        <v>4</v>
      </c>
      <c r="T188" s="161" t="s">
        <v>5</v>
      </c>
      <c r="U188" s="161" t="s">
        <v>4</v>
      </c>
      <c r="V188" s="161" t="s">
        <v>5</v>
      </c>
      <c r="W188" s="161" t="s">
        <v>4</v>
      </c>
      <c r="X188" s="161" t="s">
        <v>5</v>
      </c>
      <c r="Y188" s="161" t="s">
        <v>4</v>
      </c>
      <c r="Z188" s="161" t="s">
        <v>5</v>
      </c>
      <c r="AA188" s="161" t="s">
        <v>4</v>
      </c>
      <c r="AB188" s="161" t="s">
        <v>5</v>
      </c>
      <c r="AC188" s="161" t="s">
        <v>4</v>
      </c>
      <c r="AD188" s="161" t="s">
        <v>5</v>
      </c>
      <c r="AE188" s="161" t="s">
        <v>4</v>
      </c>
      <c r="AF188" s="161" t="s">
        <v>5</v>
      </c>
      <c r="AG188" s="161" t="s">
        <v>4</v>
      </c>
      <c r="AH188" s="161" t="s">
        <v>5</v>
      </c>
      <c r="AI188" s="161" t="s">
        <v>4</v>
      </c>
      <c r="AJ188" s="161" t="s">
        <v>5</v>
      </c>
      <c r="AK188" s="161" t="s">
        <v>341</v>
      </c>
    </row>
    <row r="189" spans="2:37" ht="15" customHeight="1" x14ac:dyDescent="0.35">
      <c r="B189" s="119" t="s">
        <v>21</v>
      </c>
      <c r="C189" s="156">
        <v>1135.2443463992618</v>
      </c>
      <c r="D189" s="156">
        <v>3639.4675802827828</v>
      </c>
      <c r="E189" s="156">
        <v>1191.3397019422819</v>
      </c>
      <c r="F189" s="156">
        <v>3695.2724865393425</v>
      </c>
      <c r="G189" s="156">
        <v>1315.5828085795845</v>
      </c>
      <c r="H189" s="156">
        <v>3828.843718775518</v>
      </c>
      <c r="I189" s="156">
        <v>1608.4477549037829</v>
      </c>
      <c r="J189" s="156">
        <v>4353.2887289584287</v>
      </c>
      <c r="K189" s="156">
        <v>1911.5909090909065</v>
      </c>
      <c r="L189" s="156">
        <v>4822.2611332323577</v>
      </c>
      <c r="M189" s="156">
        <v>2166.9245454545426</v>
      </c>
      <c r="N189" s="156">
        <v>5241.4147727272184</v>
      </c>
      <c r="O189" s="156">
        <v>2389.9406818182101</v>
      </c>
      <c r="P189" s="156">
        <v>5492.6645454545187</v>
      </c>
      <c r="Q189" s="156">
        <v>2558.9568882392277</v>
      </c>
      <c r="R189" s="156">
        <v>5797.0447278173233</v>
      </c>
      <c r="S189" s="156">
        <v>2808.4319751715939</v>
      </c>
      <c r="T189" s="156">
        <v>6165.5280847093436</v>
      </c>
      <c r="U189" s="156">
        <v>3176.0261931818718</v>
      </c>
      <c r="V189" s="156">
        <v>6643.2217329544474</v>
      </c>
      <c r="W189" s="156">
        <v>3448.4663858517365</v>
      </c>
      <c r="X189" s="156">
        <v>7035.1905582778973</v>
      </c>
      <c r="Y189" s="156">
        <v>3646.372499985936</v>
      </c>
      <c r="Z189" s="156">
        <v>7310.2499999755901</v>
      </c>
      <c r="AA189" s="156">
        <v>3903.5493181663182</v>
      </c>
      <c r="AB189" s="156">
        <v>7659.238686842431</v>
      </c>
      <c r="AC189" s="156">
        <v>4160.4720454546132</v>
      </c>
      <c r="AD189" s="156">
        <v>7964.2961363635995</v>
      </c>
      <c r="AE189" s="156">
        <v>4517.6109090909704</v>
      </c>
      <c r="AF189" s="156">
        <v>8334.3556313130448</v>
      </c>
      <c r="AG189" s="156">
        <v>4809.1477272727752</v>
      </c>
      <c r="AH189" s="156">
        <v>8717.7302272728375</v>
      </c>
      <c r="AI189" s="156">
        <v>5051.1129545454878</v>
      </c>
      <c r="AJ189" s="156">
        <v>9000.3136363637386</v>
      </c>
      <c r="AK189" s="156">
        <v>0</v>
      </c>
    </row>
    <row r="190" spans="2:37" ht="15" customHeight="1" x14ac:dyDescent="0.35">
      <c r="B190" s="119" t="s">
        <v>22</v>
      </c>
      <c r="C190" s="156">
        <v>2644.2231609757764</v>
      </c>
      <c r="D190" s="156">
        <v>3869.1674921632662</v>
      </c>
      <c r="E190" s="156">
        <v>2703.760052048583</v>
      </c>
      <c r="F190" s="156">
        <v>3837.1355791537444</v>
      </c>
      <c r="G190" s="156">
        <v>2785.0079481946459</v>
      </c>
      <c r="H190" s="156">
        <v>3893.6726390015479</v>
      </c>
      <c r="I190" s="156">
        <v>3321.4904941474779</v>
      </c>
      <c r="J190" s="156">
        <v>4345.339128224271</v>
      </c>
      <c r="K190" s="156">
        <v>4309.1945099106651</v>
      </c>
      <c r="L190" s="156">
        <v>5385.5479446970066</v>
      </c>
      <c r="M190" s="156">
        <v>5247.1386363636211</v>
      </c>
      <c r="N190" s="156">
        <v>6515.119772727292</v>
      </c>
      <c r="O190" s="156">
        <v>5331.2029545454798</v>
      </c>
      <c r="P190" s="156">
        <v>6629.4027272725289</v>
      </c>
      <c r="Q190" s="156">
        <v>5684.5409794327097</v>
      </c>
      <c r="R190" s="156">
        <v>6699.3575567441312</v>
      </c>
      <c r="S190" s="156">
        <v>5919.9737384040009</v>
      </c>
      <c r="T190" s="156">
        <v>6926.783370930606</v>
      </c>
      <c r="U190" s="156">
        <v>6347.4722664139908</v>
      </c>
      <c r="V190" s="156">
        <v>7079.9182529485661</v>
      </c>
      <c r="W190" s="156">
        <v>6741.9465020555981</v>
      </c>
      <c r="X190" s="156">
        <v>7342.7224356367406</v>
      </c>
      <c r="Y190" s="156">
        <v>7308.3368181357055</v>
      </c>
      <c r="Z190" s="156">
        <v>7765.5284090553705</v>
      </c>
      <c r="AA190" s="156">
        <v>7755.328800453276</v>
      </c>
      <c r="AB190" s="156">
        <v>8080.759747436663</v>
      </c>
      <c r="AC190" s="156">
        <v>8204.4390909088979</v>
      </c>
      <c r="AD190" s="156">
        <v>8512.4606818180728</v>
      </c>
      <c r="AE190" s="156">
        <v>8695.7794696969286</v>
      </c>
      <c r="AF190" s="156">
        <v>8849.3686363636316</v>
      </c>
      <c r="AG190" s="156">
        <v>8736.4693181818893</v>
      </c>
      <c r="AH190" s="156">
        <v>8574.7081818181705</v>
      </c>
      <c r="AI190" s="156">
        <v>9103.9995454549153</v>
      </c>
      <c r="AJ190" s="156">
        <v>8832.3815909094119</v>
      </c>
      <c r="AK190" s="156">
        <v>0</v>
      </c>
    </row>
    <row r="191" spans="2:37" ht="15" customHeight="1" x14ac:dyDescent="0.35">
      <c r="B191" s="119" t="s">
        <v>109</v>
      </c>
      <c r="C191" s="156">
        <v>379.45651515151258</v>
      </c>
      <c r="D191" s="156">
        <v>782.82454545379301</v>
      </c>
      <c r="E191" s="156">
        <v>448.5717825987125</v>
      </c>
      <c r="F191" s="156">
        <v>809.58345146923591</v>
      </c>
      <c r="G191" s="156">
        <v>444.3743115774875</v>
      </c>
      <c r="H191" s="156">
        <v>831.22809741541255</v>
      </c>
      <c r="I191" s="156">
        <v>472.74840909090597</v>
      </c>
      <c r="J191" s="156">
        <v>801.71306818182541</v>
      </c>
      <c r="K191" s="156">
        <v>567.31866815969158</v>
      </c>
      <c r="L191" s="156">
        <v>927.7941928335257</v>
      </c>
      <c r="M191" s="156">
        <v>647.54931818181672</v>
      </c>
      <c r="N191" s="156">
        <v>1075.8527272727172</v>
      </c>
      <c r="O191" s="156">
        <v>681.02681818181964</v>
      </c>
      <c r="P191" s="156">
        <v>1090.6606818181772</v>
      </c>
      <c r="Q191" s="156">
        <v>758.8758663267464</v>
      </c>
      <c r="R191" s="156">
        <v>1176.3254071969427</v>
      </c>
      <c r="S191" s="156">
        <v>802.79117529826829</v>
      </c>
      <c r="T191" s="156">
        <v>1199.1874542295118</v>
      </c>
      <c r="U191" s="156">
        <v>807.61335227272764</v>
      </c>
      <c r="V191" s="156">
        <v>1208.0668749999982</v>
      </c>
      <c r="W191" s="156">
        <v>787.15377705627236</v>
      </c>
      <c r="X191" s="156">
        <v>1150.7815151515001</v>
      </c>
      <c r="Y191" s="156">
        <v>794.007727272068</v>
      </c>
      <c r="Z191" s="156">
        <v>1233.3477272714561</v>
      </c>
      <c r="AA191" s="156">
        <v>774.91340909016401</v>
      </c>
      <c r="AB191" s="156">
        <v>1106.3545454537841</v>
      </c>
      <c r="AC191" s="156">
        <v>839.07636363636118</v>
      </c>
      <c r="AD191" s="156">
        <v>1193.5631818181753</v>
      </c>
      <c r="AE191" s="156">
        <v>875.89045454545112</v>
      </c>
      <c r="AF191" s="156">
        <v>1245.9216666666687</v>
      </c>
      <c r="AG191" s="156">
        <v>938.56340909090625</v>
      </c>
      <c r="AH191" s="156">
        <v>1287.3309090909045</v>
      </c>
      <c r="AI191" s="156">
        <v>939.87022727271676</v>
      </c>
      <c r="AJ191" s="156">
        <v>1214.2529545454574</v>
      </c>
      <c r="AK191" s="156">
        <v>0</v>
      </c>
    </row>
    <row r="192" spans="2:37" ht="15" customHeight="1" x14ac:dyDescent="0.35">
      <c r="B192" s="119" t="s">
        <v>38</v>
      </c>
      <c r="C192" s="156">
        <v>4227.1964543775484</v>
      </c>
      <c r="D192" s="156">
        <v>5840.0389319742226</v>
      </c>
      <c r="E192" s="156">
        <v>4373.8156861841062</v>
      </c>
      <c r="F192" s="156">
        <v>5825.9305090904263</v>
      </c>
      <c r="G192" s="156">
        <v>4527.5526439318382</v>
      </c>
      <c r="H192" s="156">
        <v>6180.1964111810994</v>
      </c>
      <c r="I192" s="156">
        <v>5339.0381941922169</v>
      </c>
      <c r="J192" s="156">
        <v>6488.8621758043209</v>
      </c>
      <c r="K192" s="156">
        <v>6274.6057161992867</v>
      </c>
      <c r="L192" s="156">
        <v>8105.8544064686594</v>
      </c>
      <c r="M192" s="156">
        <v>6730.3332954545567</v>
      </c>
      <c r="N192" s="156">
        <v>8680.2855681818801</v>
      </c>
      <c r="O192" s="156">
        <v>7877.2363636366899</v>
      </c>
      <c r="P192" s="156">
        <v>9954.1681818182096</v>
      </c>
      <c r="Q192" s="156">
        <v>8142.6692908227196</v>
      </c>
      <c r="R192" s="156">
        <v>9400.6832900518402</v>
      </c>
      <c r="S192" s="156">
        <v>7917.8365478814394</v>
      </c>
      <c r="T192" s="156">
        <v>9170.6564069717897</v>
      </c>
      <c r="U192" s="156">
        <v>7409.7027304293297</v>
      </c>
      <c r="V192" s="156">
        <v>8691.8570233581395</v>
      </c>
      <c r="W192" s="156">
        <v>7575.1478467217394</v>
      </c>
      <c r="X192" s="156">
        <v>8411.5440349760702</v>
      </c>
      <c r="Y192" s="156">
        <v>7079.3688636018651</v>
      </c>
      <c r="Z192" s="156">
        <v>7855.8713636134898</v>
      </c>
      <c r="AA192" s="156">
        <v>6112.8224999699378</v>
      </c>
      <c r="AB192" s="156">
        <v>6721.1368181634743</v>
      </c>
      <c r="AC192" s="156">
        <v>6538.1940909090044</v>
      </c>
      <c r="AD192" s="156">
        <v>6949.2631818179862</v>
      </c>
      <c r="AE192" s="156">
        <v>6655.269999999944</v>
      </c>
      <c r="AF192" s="156">
        <v>7106.5716666665703</v>
      </c>
      <c r="AG192" s="156">
        <v>6237.1199999999826</v>
      </c>
      <c r="AH192" s="156">
        <v>6754.9524999999394</v>
      </c>
      <c r="AI192" s="156">
        <v>6036.2934090909484</v>
      </c>
      <c r="AJ192" s="156">
        <v>6397.7738636363792</v>
      </c>
      <c r="AK192" s="156">
        <v>4.3181818181818182E-2</v>
      </c>
    </row>
    <row r="193" spans="2:37" ht="15" customHeight="1" x14ac:dyDescent="0.35">
      <c r="B193" s="119" t="s">
        <v>24</v>
      </c>
      <c r="C193" s="156">
        <v>857.89313809191901</v>
      </c>
      <c r="D193" s="156">
        <v>1027.7480371507693</v>
      </c>
      <c r="E193" s="156">
        <v>922.55769621212107</v>
      </c>
      <c r="F193" s="156">
        <v>1000.9938538257613</v>
      </c>
      <c r="G193" s="156">
        <v>1053.403629777021</v>
      </c>
      <c r="H193" s="156">
        <v>1010.5280744697111</v>
      </c>
      <c r="I193" s="156">
        <v>991.76500315656403</v>
      </c>
      <c r="J193" s="156">
        <v>1102.6964452587215</v>
      </c>
      <c r="K193" s="156">
        <v>2083.5204375996732</v>
      </c>
      <c r="L193" s="156">
        <v>2201.2558191287822</v>
      </c>
      <c r="M193" s="156">
        <v>2033.907499999993</v>
      </c>
      <c r="N193" s="156">
        <v>1977.161363636355</v>
      </c>
      <c r="O193" s="156">
        <v>1300.0159090911739</v>
      </c>
      <c r="P193" s="156">
        <v>1281.3229545454519</v>
      </c>
      <c r="Q193" s="156">
        <v>1014.1802868966321</v>
      </c>
      <c r="R193" s="156">
        <v>977.1659648626121</v>
      </c>
      <c r="S193" s="156">
        <v>996.10743913222177</v>
      </c>
      <c r="T193" s="156">
        <v>1045.0955201464949</v>
      </c>
      <c r="U193" s="156">
        <v>850.36037878788261</v>
      </c>
      <c r="V193" s="156">
        <v>834.03078282820297</v>
      </c>
      <c r="W193" s="156">
        <v>803.48982177849598</v>
      </c>
      <c r="X193" s="156">
        <v>889.25139617211255</v>
      </c>
      <c r="Y193" s="156">
        <v>823.10022726780699</v>
      </c>
      <c r="Z193" s="156">
        <v>842.05204545082529</v>
      </c>
      <c r="AA193" s="156">
        <v>858.18515151186796</v>
      </c>
      <c r="AB193" s="156">
        <v>852.02022726979305</v>
      </c>
      <c r="AC193" s="156">
        <v>990.03863636363383</v>
      </c>
      <c r="AD193" s="156">
        <v>950.16477272726979</v>
      </c>
      <c r="AE193" s="156">
        <v>1084.8824999999995</v>
      </c>
      <c r="AF193" s="156">
        <v>1063.1641666666656</v>
      </c>
      <c r="AG193" s="156">
        <v>1370.4838636363579</v>
      </c>
      <c r="AH193" s="156">
        <v>1499.9843181818162</v>
      </c>
      <c r="AI193" s="156">
        <v>1441.350909090909</v>
      </c>
      <c r="AJ193" s="156">
        <v>1615.6756818181832</v>
      </c>
      <c r="AK193" s="156">
        <v>0</v>
      </c>
    </row>
    <row r="194" spans="2:37" ht="15" customHeight="1" x14ac:dyDescent="0.35">
      <c r="B194" s="119" t="s">
        <v>39</v>
      </c>
      <c r="C194" s="156">
        <v>174.74585700757589</v>
      </c>
      <c r="D194" s="156">
        <v>391.01242108585797</v>
      </c>
      <c r="E194" s="156">
        <v>130.9381565656567</v>
      </c>
      <c r="F194" s="156">
        <v>326.55728219696925</v>
      </c>
      <c r="G194" s="156">
        <v>186.6054797979796</v>
      </c>
      <c r="H194" s="156">
        <v>412.38048402777696</v>
      </c>
      <c r="I194" s="156">
        <v>194.95677398989901</v>
      </c>
      <c r="J194" s="156">
        <v>425.30961489899005</v>
      </c>
      <c r="K194" s="156">
        <v>308.26845643939458</v>
      </c>
      <c r="L194" s="156">
        <v>753.07272727272596</v>
      </c>
      <c r="M194" s="156">
        <v>349.6131818181816</v>
      </c>
      <c r="N194" s="156">
        <v>827.91727272727098</v>
      </c>
      <c r="O194" s="156">
        <v>369.2415909088183</v>
      </c>
      <c r="P194" s="156">
        <v>865.97068181808891</v>
      </c>
      <c r="Q194" s="156">
        <v>382.341006178295</v>
      </c>
      <c r="R194" s="156">
        <v>703.07954076565898</v>
      </c>
      <c r="S194" s="156">
        <v>413.42770421650033</v>
      </c>
      <c r="T194" s="156">
        <v>742.20991316574873</v>
      </c>
      <c r="U194" s="156">
        <v>358.62944444445429</v>
      </c>
      <c r="V194" s="156">
        <v>683.53782196977124</v>
      </c>
      <c r="W194" s="156">
        <v>385.10481461740989</v>
      </c>
      <c r="X194" s="156">
        <v>706.36824655852161</v>
      </c>
      <c r="Y194" s="156">
        <v>584.64431817480192</v>
      </c>
      <c r="Z194" s="156">
        <v>707.13249999661366</v>
      </c>
      <c r="AA194" s="156">
        <v>520.225454540344</v>
      </c>
      <c r="AB194" s="156">
        <v>612.48659090725357</v>
      </c>
      <c r="AC194" s="156">
        <v>694.03909090908803</v>
      </c>
      <c r="AD194" s="156">
        <v>805.42590909090814</v>
      </c>
      <c r="AE194" s="156">
        <v>704.96795454545281</v>
      </c>
      <c r="AF194" s="156">
        <v>795.37295454545381</v>
      </c>
      <c r="AG194" s="156">
        <v>828.2299999999974</v>
      </c>
      <c r="AH194" s="156">
        <v>831.63181818181738</v>
      </c>
      <c r="AI194" s="156">
        <v>826.47545454545866</v>
      </c>
      <c r="AJ194" s="156">
        <v>878.41000000000213</v>
      </c>
      <c r="AK194" s="156">
        <v>0</v>
      </c>
    </row>
    <row r="195" spans="2:37" ht="15" customHeight="1" x14ac:dyDescent="0.35">
      <c r="B195" s="119" t="s">
        <v>40</v>
      </c>
      <c r="C195" s="156">
        <v>10.10227272727272</v>
      </c>
      <c r="D195" s="156">
        <v>39.767803030303014</v>
      </c>
      <c r="E195" s="156">
        <v>7.796875</v>
      </c>
      <c r="F195" s="156">
        <v>30.28333333333336</v>
      </c>
      <c r="G195" s="156">
        <v>9.840909090909097</v>
      </c>
      <c r="H195" s="156">
        <v>44.357673863636307</v>
      </c>
      <c r="I195" s="156">
        <v>13.852564709595908</v>
      </c>
      <c r="J195" s="156">
        <v>53.234949494949475</v>
      </c>
      <c r="K195" s="156">
        <v>32.090909090909065</v>
      </c>
      <c r="L195" s="156">
        <v>72.623257575757506</v>
      </c>
      <c r="M195" s="156">
        <v>13.16477272727272</v>
      </c>
      <c r="N195" s="156">
        <v>63.644090909090906</v>
      </c>
      <c r="O195" s="156">
        <v>10.68840909090909</v>
      </c>
      <c r="P195" s="156">
        <v>59.473636363636302</v>
      </c>
      <c r="Q195" s="156">
        <v>12.747272727272726</v>
      </c>
      <c r="R195" s="156">
        <v>40.429545454545455</v>
      </c>
      <c r="S195" s="156">
        <v>31.343331862318209</v>
      </c>
      <c r="T195" s="156">
        <v>34.741968225954501</v>
      </c>
      <c r="U195" s="156">
        <v>15.415681818181801</v>
      </c>
      <c r="V195" s="156">
        <v>30.234318181818232</v>
      </c>
      <c r="W195" s="156">
        <v>16.30143540670457</v>
      </c>
      <c r="X195" s="156">
        <v>18.931818181818141</v>
      </c>
      <c r="Y195" s="156">
        <v>54.755681816849005</v>
      </c>
      <c r="Z195" s="156">
        <v>41.039999999473999</v>
      </c>
      <c r="AA195" s="156">
        <v>34.846590908315001</v>
      </c>
      <c r="AB195" s="156">
        <v>23.852045454318002</v>
      </c>
      <c r="AC195" s="156">
        <v>33.030909090909091</v>
      </c>
      <c r="AD195" s="156">
        <v>36.93840909090909</v>
      </c>
      <c r="AE195" s="156">
        <v>46.691363636363661</v>
      </c>
      <c r="AF195" s="156">
        <v>39.329090909090922</v>
      </c>
      <c r="AG195" s="156">
        <v>59.336818181818188</v>
      </c>
      <c r="AH195" s="156">
        <v>49.841818181818169</v>
      </c>
      <c r="AI195" s="156">
        <v>27.146363636363635</v>
      </c>
      <c r="AJ195" s="156">
        <v>33.590227272727276</v>
      </c>
      <c r="AK195" s="156">
        <v>0</v>
      </c>
    </row>
    <row r="196" spans="2:37" ht="15" customHeight="1" x14ac:dyDescent="0.35">
      <c r="B196" s="119" t="s">
        <v>41</v>
      </c>
      <c r="C196" s="156">
        <v>115.10353535353499</v>
      </c>
      <c r="D196" s="156">
        <v>214.82095959595802</v>
      </c>
      <c r="E196" s="156">
        <v>76.938598484848498</v>
      </c>
      <c r="F196" s="156">
        <v>128.60264204545459</v>
      </c>
      <c r="G196" s="156">
        <v>55.93285984848486</v>
      </c>
      <c r="H196" s="156">
        <v>95.84215568181861</v>
      </c>
      <c r="I196" s="156">
        <v>50.409607007575744</v>
      </c>
      <c r="J196" s="156">
        <v>87.689195075757468</v>
      </c>
      <c r="K196" s="156">
        <v>51.880583964646505</v>
      </c>
      <c r="L196" s="156">
        <v>94.761107954545395</v>
      </c>
      <c r="M196" s="156">
        <v>86.75227272727281</v>
      </c>
      <c r="N196" s="156">
        <v>132.57863636363649</v>
      </c>
      <c r="O196" s="156">
        <v>66.830227272727299</v>
      </c>
      <c r="P196" s="156">
        <v>133.19500000000011</v>
      </c>
      <c r="Q196" s="156">
        <v>160.32584238415899</v>
      </c>
      <c r="R196" s="156">
        <v>190.77453092386361</v>
      </c>
      <c r="S196" s="156">
        <v>132.21598636363669</v>
      </c>
      <c r="T196" s="156">
        <v>204.96637272727293</v>
      </c>
      <c r="U196" s="156">
        <v>152.5125000000001</v>
      </c>
      <c r="V196" s="156">
        <v>153.98045454545462</v>
      </c>
      <c r="W196" s="156">
        <v>177.91362235493219</v>
      </c>
      <c r="X196" s="156">
        <v>207.328572966682</v>
      </c>
      <c r="Y196" s="157">
        <v>0</v>
      </c>
      <c r="Z196" s="157">
        <v>0</v>
      </c>
      <c r="AA196" s="157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57">
        <v>0</v>
      </c>
      <c r="AH196" s="157">
        <v>0</v>
      </c>
      <c r="AI196" s="157">
        <v>0</v>
      </c>
      <c r="AJ196" s="157">
        <v>0</v>
      </c>
      <c r="AK196" s="157">
        <v>0</v>
      </c>
    </row>
    <row r="197" spans="2:37" ht="15" customHeight="1" x14ac:dyDescent="0.35">
      <c r="B197" s="119" t="s">
        <v>152</v>
      </c>
      <c r="C197" s="156">
        <v>0</v>
      </c>
      <c r="D197" s="156">
        <v>0</v>
      </c>
      <c r="E197" s="156">
        <v>0</v>
      </c>
      <c r="F197" s="156">
        <v>0</v>
      </c>
      <c r="G197" s="156">
        <v>0</v>
      </c>
      <c r="H197" s="156">
        <v>0</v>
      </c>
      <c r="I197" s="156">
        <v>0</v>
      </c>
      <c r="J197" s="156">
        <v>0</v>
      </c>
      <c r="K197" s="156">
        <v>0</v>
      </c>
      <c r="L197" s="156">
        <v>0</v>
      </c>
      <c r="M197" s="156">
        <v>0</v>
      </c>
      <c r="N197" s="156">
        <v>0</v>
      </c>
      <c r="O197" s="156">
        <v>0</v>
      </c>
      <c r="P197" s="156">
        <v>0</v>
      </c>
      <c r="Q197" s="156">
        <v>0</v>
      </c>
      <c r="R197" s="156">
        <v>0</v>
      </c>
      <c r="S197" s="156">
        <v>0</v>
      </c>
      <c r="T197" s="156">
        <v>0</v>
      </c>
      <c r="U197" s="156">
        <v>0</v>
      </c>
      <c r="V197" s="156">
        <v>0</v>
      </c>
      <c r="W197" s="156">
        <v>0</v>
      </c>
      <c r="X197" s="156">
        <v>0</v>
      </c>
      <c r="Y197" s="157">
        <v>45.035681817179004</v>
      </c>
      <c r="Z197" s="157">
        <v>38.733636363008998</v>
      </c>
      <c r="AA197" s="157">
        <v>45.684545453748001</v>
      </c>
      <c r="AB197" s="157">
        <v>45.603636363353004</v>
      </c>
      <c r="AC197" s="157">
        <v>84.065909090909003</v>
      </c>
      <c r="AD197" s="157">
        <v>76.552045454545478</v>
      </c>
      <c r="AE197" s="157">
        <v>85.179772727272592</v>
      </c>
      <c r="AF197" s="157">
        <v>65.344545454545468</v>
      </c>
      <c r="AG197" s="157">
        <v>89.486590909090879</v>
      </c>
      <c r="AH197" s="157">
        <v>53.133409090909097</v>
      </c>
      <c r="AI197" s="157">
        <v>99.259090909091086</v>
      </c>
      <c r="AJ197" s="157">
        <v>85.571363636363714</v>
      </c>
      <c r="AK197" s="157">
        <v>0</v>
      </c>
    </row>
    <row r="198" spans="2:37" ht="15" customHeight="1" x14ac:dyDescent="0.35">
      <c r="B198" s="119" t="s">
        <v>14</v>
      </c>
      <c r="C198" s="156">
        <v>87.940025252525501</v>
      </c>
      <c r="D198" s="156">
        <v>82.873106060606048</v>
      </c>
      <c r="E198" s="156">
        <v>147.41901767676779</v>
      </c>
      <c r="F198" s="156">
        <v>130.46212675757556</v>
      </c>
      <c r="G198" s="156">
        <v>130.61335168627249</v>
      </c>
      <c r="H198" s="156">
        <v>137.85105189671827</v>
      </c>
      <c r="I198" s="156">
        <v>66.868021041360905</v>
      </c>
      <c r="J198" s="156">
        <v>69.204251952011475</v>
      </c>
      <c r="K198" s="156">
        <v>147.582878787879</v>
      </c>
      <c r="L198" s="156">
        <v>175.6647727272728</v>
      </c>
      <c r="M198" s="156">
        <v>146.9086363636363</v>
      </c>
      <c r="N198" s="156">
        <v>224.30909090909108</v>
      </c>
      <c r="O198" s="156">
        <v>178.73954545454529</v>
      </c>
      <c r="P198" s="156">
        <v>121.51636363636379</v>
      </c>
      <c r="Q198" s="156">
        <v>9.0909090909090898E-2</v>
      </c>
      <c r="R198" s="156">
        <v>1.3136363636363639</v>
      </c>
      <c r="S198" s="156">
        <v>0</v>
      </c>
      <c r="T198" s="156">
        <v>0</v>
      </c>
      <c r="U198" s="156">
        <v>0</v>
      </c>
      <c r="V198" s="156">
        <v>0</v>
      </c>
      <c r="W198" s="156">
        <v>18.454545454545432</v>
      </c>
      <c r="X198" s="156">
        <v>26.454545454545489</v>
      </c>
      <c r="Y198" s="156">
        <v>92.269545453985501</v>
      </c>
      <c r="Z198" s="156">
        <v>87.337727272373996</v>
      </c>
      <c r="AA198" s="157">
        <v>51.348636363574997</v>
      </c>
      <c r="AB198" s="157">
        <v>59.950909090856101</v>
      </c>
      <c r="AC198" s="157">
        <v>86.225000000000065</v>
      </c>
      <c r="AD198" s="157">
        <v>66.228409090909082</v>
      </c>
      <c r="AE198" s="157">
        <v>56.001590909090908</v>
      </c>
      <c r="AF198" s="157">
        <v>48.930909090909104</v>
      </c>
      <c r="AG198" s="157">
        <v>36.154090909090918</v>
      </c>
      <c r="AH198" s="157">
        <v>47.351136363636364</v>
      </c>
      <c r="AI198" s="157">
        <v>42.375454545454524</v>
      </c>
      <c r="AJ198" s="157">
        <v>36.590909090909079</v>
      </c>
      <c r="AK198" s="157">
        <v>0</v>
      </c>
    </row>
    <row r="199" spans="2:37" ht="15" customHeight="1" x14ac:dyDescent="0.35">
      <c r="H199" s="128"/>
    </row>
    <row r="200" spans="2:37" ht="15" customHeight="1" x14ac:dyDescent="0.35"/>
    <row r="201" spans="2:37" ht="15" customHeight="1" x14ac:dyDescent="0.35">
      <c r="B201" s="117" t="s">
        <v>203</v>
      </c>
      <c r="C201" s="117"/>
      <c r="D201" s="117"/>
      <c r="E201" s="117"/>
      <c r="F201" s="117"/>
      <c r="G201" s="117"/>
    </row>
    <row r="202" spans="2:37" ht="15" customHeight="1" x14ac:dyDescent="0.35">
      <c r="B202" s="194" t="s">
        <v>122</v>
      </c>
      <c r="C202" s="192">
        <v>2009</v>
      </c>
      <c r="D202" s="193"/>
      <c r="E202" s="192">
        <v>2010</v>
      </c>
      <c r="F202" s="193"/>
      <c r="G202" s="192">
        <v>2011</v>
      </c>
      <c r="H202" s="193"/>
      <c r="I202" s="192">
        <v>2012</v>
      </c>
      <c r="J202" s="193"/>
      <c r="K202" s="192">
        <v>2013</v>
      </c>
      <c r="L202" s="193"/>
      <c r="M202" s="192">
        <v>2014</v>
      </c>
      <c r="N202" s="193"/>
      <c r="O202" s="192">
        <v>2015</v>
      </c>
      <c r="P202" s="193"/>
      <c r="Q202" s="192">
        <v>2016</v>
      </c>
      <c r="R202" s="193"/>
      <c r="S202" s="192">
        <v>2017</v>
      </c>
      <c r="T202" s="193"/>
      <c r="U202" s="192">
        <v>2018</v>
      </c>
      <c r="V202" s="193"/>
      <c r="W202" s="192">
        <v>2019</v>
      </c>
      <c r="X202" s="193"/>
      <c r="Y202" s="192">
        <v>2020</v>
      </c>
      <c r="Z202" s="193"/>
      <c r="AA202" s="192">
        <v>2021</v>
      </c>
      <c r="AB202" s="193"/>
      <c r="AC202" s="192">
        <v>2022</v>
      </c>
      <c r="AD202" s="193"/>
      <c r="AE202" s="192">
        <v>2023</v>
      </c>
      <c r="AF202" s="193"/>
      <c r="AG202" s="192">
        <v>2024</v>
      </c>
      <c r="AH202" s="193"/>
      <c r="AI202" s="200">
        <v>2025</v>
      </c>
      <c r="AJ202" s="200"/>
      <c r="AK202" s="200"/>
    </row>
    <row r="203" spans="2:37" ht="15" customHeight="1" x14ac:dyDescent="0.35">
      <c r="B203" s="195"/>
      <c r="C203" s="161" t="s">
        <v>4</v>
      </c>
      <c r="D203" s="161" t="s">
        <v>5</v>
      </c>
      <c r="E203" s="161" t="s">
        <v>4</v>
      </c>
      <c r="F203" s="161" t="s">
        <v>5</v>
      </c>
      <c r="G203" s="161" t="s">
        <v>4</v>
      </c>
      <c r="H203" s="161" t="s">
        <v>5</v>
      </c>
      <c r="I203" s="161" t="s">
        <v>4</v>
      </c>
      <c r="J203" s="161" t="s">
        <v>5</v>
      </c>
      <c r="K203" s="161" t="s">
        <v>4</v>
      </c>
      <c r="L203" s="161" t="s">
        <v>5</v>
      </c>
      <c r="M203" s="161" t="s">
        <v>4</v>
      </c>
      <c r="N203" s="161" t="s">
        <v>5</v>
      </c>
      <c r="O203" s="161" t="s">
        <v>4</v>
      </c>
      <c r="P203" s="161" t="s">
        <v>5</v>
      </c>
      <c r="Q203" s="161" t="s">
        <v>4</v>
      </c>
      <c r="R203" s="161" t="s">
        <v>5</v>
      </c>
      <c r="S203" s="161" t="s">
        <v>4</v>
      </c>
      <c r="T203" s="161" t="s">
        <v>5</v>
      </c>
      <c r="U203" s="161" t="s">
        <v>4</v>
      </c>
      <c r="V203" s="161" t="s">
        <v>5</v>
      </c>
      <c r="W203" s="161" t="s">
        <v>4</v>
      </c>
      <c r="X203" s="161" t="s">
        <v>5</v>
      </c>
      <c r="Y203" s="161" t="s">
        <v>4</v>
      </c>
      <c r="Z203" s="161" t="s">
        <v>5</v>
      </c>
      <c r="AA203" s="161" t="s">
        <v>4</v>
      </c>
      <c r="AB203" s="161" t="s">
        <v>5</v>
      </c>
      <c r="AC203" s="161" t="s">
        <v>4</v>
      </c>
      <c r="AD203" s="161" t="s">
        <v>5</v>
      </c>
      <c r="AE203" s="161" t="s">
        <v>4</v>
      </c>
      <c r="AF203" s="161" t="s">
        <v>5</v>
      </c>
      <c r="AG203" s="161" t="s">
        <v>4</v>
      </c>
      <c r="AH203" s="161" t="s">
        <v>5</v>
      </c>
      <c r="AI203" s="161" t="s">
        <v>4</v>
      </c>
      <c r="AJ203" s="161" t="s">
        <v>5</v>
      </c>
      <c r="AK203" s="161" t="s">
        <v>341</v>
      </c>
    </row>
    <row r="204" spans="2:37" ht="15" customHeight="1" x14ac:dyDescent="0.35">
      <c r="B204" s="119" t="s">
        <v>21</v>
      </c>
      <c r="C204" s="156">
        <v>1128.87616458108</v>
      </c>
      <c r="D204" s="156">
        <v>3620.6903075555101</v>
      </c>
      <c r="E204" s="156">
        <v>1186.5215201241001</v>
      </c>
      <c r="F204" s="156">
        <v>3680.3077138120698</v>
      </c>
      <c r="G204" s="156">
        <v>1312.53735403413</v>
      </c>
      <c r="H204" s="156">
        <v>3818.2869005937</v>
      </c>
      <c r="I204" s="156">
        <v>1575.3516595755</v>
      </c>
      <c r="J204" s="156">
        <v>4266.2764246654997</v>
      </c>
      <c r="K204" s="156">
        <v>1897.97727272727</v>
      </c>
      <c r="L204" s="156">
        <v>4789.6614804545798</v>
      </c>
      <c r="M204" s="156">
        <v>2151.63477272727</v>
      </c>
      <c r="N204" s="156">
        <v>5195.3563636363097</v>
      </c>
      <c r="O204" s="156">
        <v>2372.9206818182101</v>
      </c>
      <c r="P204" s="156">
        <v>5455.8252272727004</v>
      </c>
      <c r="Q204" s="156">
        <v>2544.6438189476999</v>
      </c>
      <c r="R204" s="156">
        <v>5755.5167967850803</v>
      </c>
      <c r="S204" s="156">
        <v>2794.6268615352301</v>
      </c>
      <c r="T204" s="156">
        <v>6132.8566210729796</v>
      </c>
      <c r="U204" s="156">
        <v>3151.2688863636899</v>
      </c>
      <c r="V204" s="156">
        <v>6598.1311306817197</v>
      </c>
      <c r="W204" s="156">
        <v>3427.1178110356</v>
      </c>
      <c r="X204" s="156">
        <v>6985.36887892492</v>
      </c>
      <c r="Y204" s="156">
        <v>3616.6540908951501</v>
      </c>
      <c r="Z204" s="156">
        <v>7256.65863633966</v>
      </c>
      <c r="AA204" s="156">
        <v>3857.9436363486302</v>
      </c>
      <c r="AB204" s="156">
        <v>7595.7482322975102</v>
      </c>
      <c r="AC204" s="156">
        <v>4105.1647727273539</v>
      </c>
      <c r="AD204" s="156">
        <v>7882.1052272726702</v>
      </c>
      <c r="AE204" s="156">
        <v>4459.9004545455182</v>
      </c>
      <c r="AF204" s="156">
        <v>8258.9890404039488</v>
      </c>
      <c r="AG204" s="156">
        <v>4757.9140909091402</v>
      </c>
      <c r="AH204" s="156">
        <v>8640.8134090910207</v>
      </c>
      <c r="AI204" s="156">
        <v>4996.0456818182183</v>
      </c>
      <c r="AJ204" s="156">
        <v>8922.6004545456472</v>
      </c>
      <c r="AK204" s="156">
        <v>0</v>
      </c>
    </row>
    <row r="205" spans="2:37" ht="15" customHeight="1" x14ac:dyDescent="0.35">
      <c r="B205" s="119" t="s">
        <v>22</v>
      </c>
      <c r="C205" s="156">
        <v>2512.2605347131498</v>
      </c>
      <c r="D205" s="156">
        <v>3619.5508760016501</v>
      </c>
      <c r="E205" s="156">
        <v>2557.10618841222</v>
      </c>
      <c r="F205" s="156">
        <v>3572.4586852143502</v>
      </c>
      <c r="G205" s="156">
        <v>2598.00431183101</v>
      </c>
      <c r="H205" s="156">
        <v>3572.9942299106401</v>
      </c>
      <c r="I205" s="156">
        <v>3014.58890481667</v>
      </c>
      <c r="J205" s="156">
        <v>3881.5685237419498</v>
      </c>
      <c r="K205" s="156">
        <v>3774.1757323322499</v>
      </c>
      <c r="L205" s="156">
        <v>4597.6505409722604</v>
      </c>
      <c r="M205" s="156">
        <v>4521.9529545454398</v>
      </c>
      <c r="N205" s="156">
        <v>5434.8040909091096</v>
      </c>
      <c r="O205" s="156">
        <v>4556.7188636363899</v>
      </c>
      <c r="P205" s="156">
        <v>5497.9318181817998</v>
      </c>
      <c r="Q205" s="156">
        <v>4923.0056480370704</v>
      </c>
      <c r="R205" s="156">
        <v>5686.1926476705303</v>
      </c>
      <c r="S205" s="156">
        <v>5090.3607300705899</v>
      </c>
      <c r="T205" s="156">
        <v>5788.0981641124199</v>
      </c>
      <c r="U205" s="156">
        <v>5488.9759128788801</v>
      </c>
      <c r="V205" s="156">
        <v>5892.6239549684997</v>
      </c>
      <c r="W205" s="156">
        <v>5829.7669434591398</v>
      </c>
      <c r="X205" s="156">
        <v>6090.0217857941898</v>
      </c>
      <c r="Y205" s="156">
        <v>6105.9361363253001</v>
      </c>
      <c r="Z205" s="156">
        <v>6201.2052272460696</v>
      </c>
      <c r="AA205" s="156">
        <v>6527.9569822786398</v>
      </c>
      <c r="AB205" s="156">
        <v>6483.9613383529304</v>
      </c>
      <c r="AC205" s="156">
        <v>6845.7934090907929</v>
      </c>
      <c r="AD205" s="156">
        <v>6672.7956818181165</v>
      </c>
      <c r="AE205" s="156">
        <v>7224.1992424241507</v>
      </c>
      <c r="AF205" s="156">
        <v>6931.5979545453902</v>
      </c>
      <c r="AG205" s="156">
        <v>7389.8093181818149</v>
      </c>
      <c r="AH205" s="156">
        <v>6809.6188636363286</v>
      </c>
      <c r="AI205" s="156">
        <v>7744.5175000000972</v>
      </c>
      <c r="AJ205" s="156">
        <v>7041.9575000001096</v>
      </c>
      <c r="AK205" s="156">
        <v>0</v>
      </c>
    </row>
    <row r="206" spans="2:37" ht="15" customHeight="1" x14ac:dyDescent="0.35">
      <c r="B206" s="119" t="s">
        <v>109</v>
      </c>
      <c r="C206" s="156">
        <v>377.66106060605802</v>
      </c>
      <c r="D206" s="156">
        <v>780.44954545379301</v>
      </c>
      <c r="E206" s="156">
        <v>427.463828053258</v>
      </c>
      <c r="F206" s="156">
        <v>801.03345146923596</v>
      </c>
      <c r="G206" s="156">
        <v>421.41976612294201</v>
      </c>
      <c r="H206" s="156">
        <v>818.43264286995804</v>
      </c>
      <c r="I206" s="156">
        <v>441.99090909090597</v>
      </c>
      <c r="J206" s="156">
        <v>777.75852272728002</v>
      </c>
      <c r="K206" s="156">
        <v>543.39071361423703</v>
      </c>
      <c r="L206" s="156">
        <v>908.886920106253</v>
      </c>
      <c r="M206" s="156">
        <v>611.67863636363495</v>
      </c>
      <c r="N206" s="156">
        <v>1046.72749999999</v>
      </c>
      <c r="O206" s="156">
        <v>662.86045454545604</v>
      </c>
      <c r="P206" s="156">
        <v>1078.9704545454499</v>
      </c>
      <c r="Q206" s="156">
        <v>747.61972996310999</v>
      </c>
      <c r="R206" s="156">
        <v>1168.54813446967</v>
      </c>
      <c r="S206" s="156">
        <v>792.76653893463197</v>
      </c>
      <c r="T206" s="156">
        <v>1194.80427241133</v>
      </c>
      <c r="U206" s="156">
        <v>797.68198863636405</v>
      </c>
      <c r="V206" s="156">
        <v>1202.92005681818</v>
      </c>
      <c r="W206" s="156">
        <v>776.11264069263598</v>
      </c>
      <c r="X206" s="156">
        <v>1145.3915151515</v>
      </c>
      <c r="Y206" s="156">
        <v>788.893181817553</v>
      </c>
      <c r="Z206" s="156">
        <v>1231.96227272599</v>
      </c>
      <c r="AA206" s="156">
        <v>768.16499999931898</v>
      </c>
      <c r="AB206" s="156">
        <v>1105.36999999925</v>
      </c>
      <c r="AC206" s="156">
        <v>828.07386363636056</v>
      </c>
      <c r="AD206" s="156">
        <v>1189.1790909090876</v>
      </c>
      <c r="AE206" s="156">
        <v>869.06159090908739</v>
      </c>
      <c r="AF206" s="156">
        <v>1243.0023484848505</v>
      </c>
      <c r="AG206" s="156">
        <v>932.62295454545176</v>
      </c>
      <c r="AH206" s="156">
        <v>1284.3245454545406</v>
      </c>
      <c r="AI206" s="156">
        <v>935.95227272727004</v>
      </c>
      <c r="AJ206" s="156">
        <v>1212.4918181818123</v>
      </c>
      <c r="AK206" s="156">
        <v>0</v>
      </c>
    </row>
    <row r="207" spans="2:37" ht="15" customHeight="1" x14ac:dyDescent="0.35">
      <c r="B207" s="119" t="s">
        <v>38</v>
      </c>
      <c r="C207" s="156">
        <v>3067.4070683295599</v>
      </c>
      <c r="D207" s="156">
        <v>4201.7158514818502</v>
      </c>
      <c r="E207" s="156">
        <v>2981.9148528507699</v>
      </c>
      <c r="F207" s="156">
        <v>3935.9437666661902</v>
      </c>
      <c r="G207" s="156">
        <v>2905.9997095884901</v>
      </c>
      <c r="H207" s="156">
        <v>3994.2074970397598</v>
      </c>
      <c r="I207" s="156">
        <v>3485.00340568211</v>
      </c>
      <c r="J207" s="156">
        <v>4178.0701634937504</v>
      </c>
      <c r="K207" s="156">
        <v>3873.5208077397001</v>
      </c>
      <c r="L207" s="156">
        <v>4674.26395034493</v>
      </c>
      <c r="M207" s="156">
        <v>3891.4497727273101</v>
      </c>
      <c r="N207" s="156">
        <v>4662.6465909091403</v>
      </c>
      <c r="O207" s="156">
        <v>4573.9788636364301</v>
      </c>
      <c r="P207" s="156">
        <v>5169.2586363636801</v>
      </c>
      <c r="Q207" s="156">
        <v>4556.3315805134898</v>
      </c>
      <c r="R207" s="156">
        <v>4825.8335760907003</v>
      </c>
      <c r="S207" s="156">
        <v>4578.0677727130196</v>
      </c>
      <c r="T207" s="156">
        <v>4823.6384019206898</v>
      </c>
      <c r="U207" s="156">
        <v>4185.3487329545997</v>
      </c>
      <c r="V207" s="156">
        <v>4420.5086193182797</v>
      </c>
      <c r="W207" s="156">
        <v>4167.3073210989996</v>
      </c>
      <c r="X207" s="156">
        <v>4139.4286645674802</v>
      </c>
      <c r="Y207" s="156">
        <v>3593.0072727127099</v>
      </c>
      <c r="Z207" s="156">
        <v>3589.3227272643799</v>
      </c>
      <c r="AA207" s="156">
        <v>3074.0422727171299</v>
      </c>
      <c r="AB207" s="156">
        <v>3104.6097727214801</v>
      </c>
      <c r="AC207" s="156">
        <v>3171.9950000000495</v>
      </c>
      <c r="AD207" s="156">
        <v>2986.8725000000186</v>
      </c>
      <c r="AE207" s="156">
        <v>3083.597954545487</v>
      </c>
      <c r="AF207" s="156">
        <v>2890.4221212121361</v>
      </c>
      <c r="AG207" s="156">
        <v>2960.7056818181863</v>
      </c>
      <c r="AH207" s="156">
        <v>2826.4463636363657</v>
      </c>
      <c r="AI207" s="156">
        <v>2703.049318181821</v>
      </c>
      <c r="AJ207" s="156">
        <v>2558.7611363636124</v>
      </c>
      <c r="AK207" s="156">
        <v>4.3181818181818182E-2</v>
      </c>
    </row>
    <row r="208" spans="2:37" ht="15" customHeight="1" x14ac:dyDescent="0.35">
      <c r="B208" s="119" t="s">
        <v>24</v>
      </c>
      <c r="C208" s="156">
        <v>643.92672395050499</v>
      </c>
      <c r="D208" s="156">
        <v>795.96508260531596</v>
      </c>
      <c r="E208" s="156">
        <v>670.27254469697004</v>
      </c>
      <c r="F208" s="156">
        <v>751.85471241161997</v>
      </c>
      <c r="G208" s="156">
        <v>797.94908432247598</v>
      </c>
      <c r="H208" s="156">
        <v>796.43375628789397</v>
      </c>
      <c r="I208" s="156">
        <v>624.41873106060496</v>
      </c>
      <c r="J208" s="156">
        <v>686.99862802387395</v>
      </c>
      <c r="K208" s="156">
        <v>1199.2372348484801</v>
      </c>
      <c r="L208" s="156">
        <v>1204.54445549242</v>
      </c>
      <c r="M208" s="156">
        <v>1349.03795454545</v>
      </c>
      <c r="N208" s="156">
        <v>1238.98454545454</v>
      </c>
      <c r="O208" s="156">
        <v>910.08477272726498</v>
      </c>
      <c r="P208" s="156">
        <v>890.987499999997</v>
      </c>
      <c r="Q208" s="156">
        <v>776.12603235185202</v>
      </c>
      <c r="R208" s="156">
        <v>731.728066006002</v>
      </c>
      <c r="S208" s="156">
        <v>720.30924140494903</v>
      </c>
      <c r="T208" s="156">
        <v>738.13708529808605</v>
      </c>
      <c r="U208" s="156">
        <v>621.52681818181395</v>
      </c>
      <c r="V208" s="156">
        <v>603.57593181818004</v>
      </c>
      <c r="W208" s="156">
        <v>484.19844272710901</v>
      </c>
      <c r="X208" s="156">
        <v>530.62003634106804</v>
      </c>
      <c r="Y208" s="156">
        <v>481.73727272493898</v>
      </c>
      <c r="Z208" s="156">
        <v>518.88272727114099</v>
      </c>
      <c r="AA208" s="156">
        <v>314.225833332599</v>
      </c>
      <c r="AB208" s="156">
        <v>391.84772727162903</v>
      </c>
      <c r="AC208" s="156">
        <v>377.63272727272715</v>
      </c>
      <c r="AD208" s="156">
        <v>407.92249999999927</v>
      </c>
      <c r="AE208" s="156">
        <v>348.96772727272673</v>
      </c>
      <c r="AF208" s="156">
        <v>409.69439393939331</v>
      </c>
      <c r="AG208" s="156">
        <v>282.06363636363591</v>
      </c>
      <c r="AH208" s="156">
        <v>366.01659090909101</v>
      </c>
      <c r="AI208" s="156">
        <v>264.87068181818194</v>
      </c>
      <c r="AJ208" s="156">
        <v>352.7395454545462</v>
      </c>
      <c r="AK208" s="156">
        <v>0</v>
      </c>
    </row>
    <row r="209" spans="2:37" ht="15" customHeight="1" x14ac:dyDescent="0.35">
      <c r="B209" s="119" t="s">
        <v>39</v>
      </c>
      <c r="C209" s="156">
        <v>61.573011363636397</v>
      </c>
      <c r="D209" s="156">
        <v>103.64034090909099</v>
      </c>
      <c r="E209" s="156">
        <v>18.9791666666667</v>
      </c>
      <c r="F209" s="156">
        <v>48.046827651515201</v>
      </c>
      <c r="G209" s="156">
        <v>22.040454545454502</v>
      </c>
      <c r="H209" s="156">
        <v>52.513691098484898</v>
      </c>
      <c r="I209" s="156">
        <v>17.4024621212121</v>
      </c>
      <c r="J209" s="156">
        <v>43.304071969696999</v>
      </c>
      <c r="K209" s="156">
        <v>29.4210606060606</v>
      </c>
      <c r="L209" s="156">
        <v>75.446893939394002</v>
      </c>
      <c r="M209" s="156">
        <v>41.095454545454601</v>
      </c>
      <c r="N209" s="156">
        <v>95.55</v>
      </c>
      <c r="O209" s="156">
        <v>31.6227272727273</v>
      </c>
      <c r="P209" s="156">
        <v>92.851590909090902</v>
      </c>
      <c r="Q209" s="156">
        <v>89.770383895845995</v>
      </c>
      <c r="R209" s="156">
        <v>153.49944273237799</v>
      </c>
      <c r="S209" s="156">
        <v>48.347170631068302</v>
      </c>
      <c r="T209" s="156">
        <v>84.207429074931696</v>
      </c>
      <c r="U209" s="156">
        <v>31.475886363636299</v>
      </c>
      <c r="V209" s="156">
        <v>68.195761363636294</v>
      </c>
      <c r="W209" s="156">
        <v>31.986218428590899</v>
      </c>
      <c r="X209" s="156">
        <v>59.255818625545501</v>
      </c>
      <c r="Y209" s="156">
        <v>18.641590908964002</v>
      </c>
      <c r="Z209" s="156">
        <v>47.008636363315702</v>
      </c>
      <c r="AA209" s="156">
        <v>18.290454545345</v>
      </c>
      <c r="AB209" s="156">
        <v>33.902045454378502</v>
      </c>
      <c r="AC209" s="156">
        <v>26.156818181818181</v>
      </c>
      <c r="AD209" s="156">
        <v>34.397500000000001</v>
      </c>
      <c r="AE209" s="156">
        <v>21.497954545454554</v>
      </c>
      <c r="AF209" s="156">
        <v>27.081590909090913</v>
      </c>
      <c r="AG209" s="156">
        <v>25.191590909090898</v>
      </c>
      <c r="AH209" s="156">
        <v>41.118181818181817</v>
      </c>
      <c r="AI209" s="156">
        <v>23.442499999999985</v>
      </c>
      <c r="AJ209" s="156">
        <v>42.983181818181805</v>
      </c>
      <c r="AK209" s="156">
        <v>0</v>
      </c>
    </row>
    <row r="210" spans="2:37" ht="15" customHeight="1" x14ac:dyDescent="0.35">
      <c r="B210" s="119" t="s">
        <v>40</v>
      </c>
      <c r="C210" s="156">
        <v>7.3295454545454497</v>
      </c>
      <c r="D210" s="156">
        <v>21.3087121212121</v>
      </c>
      <c r="E210" s="156">
        <v>1.4559659090909101</v>
      </c>
      <c r="F210" s="156">
        <v>3.9128787878787898</v>
      </c>
      <c r="G210" s="156">
        <v>0.97727272727272696</v>
      </c>
      <c r="H210" s="156">
        <v>3.92585568181818</v>
      </c>
      <c r="I210" s="156">
        <v>1.0886363636363601</v>
      </c>
      <c r="J210" s="156">
        <v>4.1227272727272704</v>
      </c>
      <c r="K210" s="156">
        <v>6.3068181818181799</v>
      </c>
      <c r="L210" s="156">
        <v>8.0846212121212098</v>
      </c>
      <c r="M210" s="156">
        <v>5</v>
      </c>
      <c r="N210" s="156">
        <v>6.6515909090909098</v>
      </c>
      <c r="O210" s="156">
        <v>3.9384090909090901</v>
      </c>
      <c r="P210" s="156">
        <v>13.8931818181818</v>
      </c>
      <c r="Q210" s="156">
        <v>2.6790909090909101</v>
      </c>
      <c r="R210" s="156">
        <v>5.6340909090909097</v>
      </c>
      <c r="S210" s="156">
        <v>4.0933318623181796</v>
      </c>
      <c r="T210" s="156">
        <v>2.93515004413636</v>
      </c>
      <c r="U210" s="156">
        <v>0.97250000000000003</v>
      </c>
      <c r="V210" s="156">
        <v>5.6965909090909097</v>
      </c>
      <c r="W210" s="156">
        <v>6.8181818181818205E-2</v>
      </c>
      <c r="X210" s="156">
        <v>1.0909090909090899</v>
      </c>
      <c r="Y210" s="156">
        <v>1.3352272727000001</v>
      </c>
      <c r="Z210" s="156">
        <v>1.9215909090900001</v>
      </c>
      <c r="AA210" s="156">
        <v>1.3352272727000001</v>
      </c>
      <c r="AB210" s="156">
        <v>2.5511363636320001</v>
      </c>
      <c r="AC210" s="156">
        <v>0</v>
      </c>
      <c r="AD210" s="156">
        <v>2.372727272727273</v>
      </c>
      <c r="AE210" s="156">
        <v>1.0113636363636362</v>
      </c>
      <c r="AF210" s="156">
        <v>1.8856818181818182</v>
      </c>
      <c r="AG210" s="156">
        <v>1.0113636363636362</v>
      </c>
      <c r="AH210" s="156">
        <v>2.6129545454545458</v>
      </c>
      <c r="AI210" s="156">
        <v>1.4204545454545454</v>
      </c>
      <c r="AJ210" s="156">
        <v>2.4261363636363633</v>
      </c>
      <c r="AK210" s="156">
        <v>0</v>
      </c>
    </row>
    <row r="211" spans="2:37" ht="15" customHeight="1" x14ac:dyDescent="0.35">
      <c r="B211" s="119" t="s">
        <v>41</v>
      </c>
      <c r="C211" s="156">
        <v>71.693181818181401</v>
      </c>
      <c r="D211" s="156">
        <v>127.354545454544</v>
      </c>
      <c r="E211" s="156">
        <v>37.6829166666666</v>
      </c>
      <c r="F211" s="156">
        <v>50.192414772727297</v>
      </c>
      <c r="G211" s="156">
        <v>38.790814393939399</v>
      </c>
      <c r="H211" s="156">
        <v>62.713746590909501</v>
      </c>
      <c r="I211" s="156">
        <v>32.106098484848502</v>
      </c>
      <c r="J211" s="156">
        <v>47.191751893939298</v>
      </c>
      <c r="K211" s="156">
        <v>16.024924242424301</v>
      </c>
      <c r="L211" s="156">
        <v>37.169090909090897</v>
      </c>
      <c r="M211" s="156">
        <v>55.149318181818302</v>
      </c>
      <c r="N211" s="156">
        <v>77.0863636363637</v>
      </c>
      <c r="O211" s="156">
        <v>25.0215909090909</v>
      </c>
      <c r="P211" s="156">
        <v>52.154090909091003</v>
      </c>
      <c r="Q211" s="156">
        <v>85.658456377546798</v>
      </c>
      <c r="R211" s="156">
        <v>90.9500630959418</v>
      </c>
      <c r="S211" s="156">
        <v>46.262825000000198</v>
      </c>
      <c r="T211" s="156">
        <v>69.663613636363706</v>
      </c>
      <c r="U211" s="156">
        <v>41.119181818181801</v>
      </c>
      <c r="V211" s="156">
        <v>52.178193181818202</v>
      </c>
      <c r="W211" s="156">
        <v>52.539072860522801</v>
      </c>
      <c r="X211" s="156">
        <v>56.288154494681798</v>
      </c>
      <c r="Y211" s="157">
        <v>0</v>
      </c>
      <c r="Z211" s="157">
        <v>0</v>
      </c>
      <c r="AA211" s="157">
        <v>0</v>
      </c>
      <c r="AB211" s="157">
        <v>0</v>
      </c>
      <c r="AC211" s="157">
        <v>0</v>
      </c>
      <c r="AD211" s="157">
        <v>0</v>
      </c>
      <c r="AE211" s="157">
        <v>0</v>
      </c>
      <c r="AF211" s="157">
        <v>0</v>
      </c>
      <c r="AG211" s="157">
        <v>0</v>
      </c>
      <c r="AH211" s="157">
        <v>0</v>
      </c>
      <c r="AI211" s="157">
        <v>0</v>
      </c>
      <c r="AJ211" s="157">
        <v>0</v>
      </c>
      <c r="AK211" s="157">
        <v>0</v>
      </c>
    </row>
    <row r="212" spans="2:37" ht="15" customHeight="1" x14ac:dyDescent="0.35">
      <c r="B212" s="119" t="s">
        <v>152</v>
      </c>
      <c r="C212" s="156">
        <v>0</v>
      </c>
      <c r="D212" s="156">
        <v>0</v>
      </c>
      <c r="E212" s="156">
        <v>0</v>
      </c>
      <c r="F212" s="156">
        <v>0</v>
      </c>
      <c r="G212" s="156">
        <v>0</v>
      </c>
      <c r="H212" s="156">
        <v>0</v>
      </c>
      <c r="I212" s="156">
        <v>0</v>
      </c>
      <c r="J212" s="156">
        <v>0</v>
      </c>
      <c r="K212" s="156">
        <v>0</v>
      </c>
      <c r="L212" s="156">
        <v>0</v>
      </c>
      <c r="M212" s="156">
        <v>0</v>
      </c>
      <c r="N212" s="156">
        <v>0</v>
      </c>
      <c r="O212" s="156">
        <v>0</v>
      </c>
      <c r="P212" s="156">
        <v>0</v>
      </c>
      <c r="Q212" s="156">
        <v>0</v>
      </c>
      <c r="R212" s="156">
        <v>0</v>
      </c>
      <c r="S212" s="156">
        <v>0</v>
      </c>
      <c r="T212" s="156">
        <v>0</v>
      </c>
      <c r="U212" s="156">
        <v>0</v>
      </c>
      <c r="V212" s="156">
        <v>0</v>
      </c>
      <c r="W212" s="156">
        <v>0</v>
      </c>
      <c r="X212" s="156">
        <v>0</v>
      </c>
      <c r="Y212" s="156">
        <v>1.0602272727299999</v>
      </c>
      <c r="Z212" s="156">
        <v>3.2193181818240002</v>
      </c>
      <c r="AA212" s="157">
        <v>0.93340909091599999</v>
      </c>
      <c r="AB212" s="157">
        <v>2.8295454545399998</v>
      </c>
      <c r="AC212" s="157">
        <v>1.7388636363636363</v>
      </c>
      <c r="AD212" s="157">
        <v>9.70022727272727</v>
      </c>
      <c r="AE212" s="157">
        <v>2.4602272727272725</v>
      </c>
      <c r="AF212" s="157">
        <v>7.7579545454545435</v>
      </c>
      <c r="AG212" s="157">
        <v>0.92613636363636354</v>
      </c>
      <c r="AH212" s="157">
        <v>1.9702272727272727</v>
      </c>
      <c r="AI212" s="157">
        <v>2.1306818181818183</v>
      </c>
      <c r="AJ212" s="157">
        <v>2.6686363636363635</v>
      </c>
      <c r="AK212" s="157">
        <v>0</v>
      </c>
    </row>
    <row r="213" spans="2:37" ht="15" customHeight="1" x14ac:dyDescent="0.35">
      <c r="B213" s="119" t="s">
        <v>14</v>
      </c>
      <c r="C213" s="156">
        <v>85.940025252525501</v>
      </c>
      <c r="D213" s="156">
        <v>78.077651515151501</v>
      </c>
      <c r="E213" s="156">
        <v>117.310431818182</v>
      </c>
      <c r="F213" s="156">
        <v>102.041672212121</v>
      </c>
      <c r="G213" s="156">
        <v>108.33809916102</v>
      </c>
      <c r="H213" s="156">
        <v>102.32832462399099</v>
      </c>
      <c r="I213" s="156">
        <v>40.981202859542698</v>
      </c>
      <c r="J213" s="156">
        <v>38.028570133829703</v>
      </c>
      <c r="K213" s="156">
        <v>57.204545454545602</v>
      </c>
      <c r="L213" s="156">
        <v>62.136363636363697</v>
      </c>
      <c r="M213" s="156">
        <v>40.763863636363602</v>
      </c>
      <c r="N213" s="156">
        <v>54.767499999999998</v>
      </c>
      <c r="O213" s="156">
        <v>13.0577272727273</v>
      </c>
      <c r="P213" s="156">
        <v>17.198181818181801</v>
      </c>
      <c r="Q213" s="156">
        <v>9.0909090909090898E-2</v>
      </c>
      <c r="R213" s="156">
        <v>0.972727272727273</v>
      </c>
      <c r="S213" s="156">
        <v>0</v>
      </c>
      <c r="T213" s="156">
        <v>0</v>
      </c>
      <c r="U213" s="156">
        <v>0</v>
      </c>
      <c r="V213" s="156">
        <v>0</v>
      </c>
      <c r="W213" s="156">
        <v>1.22727272727273</v>
      </c>
      <c r="X213" s="156">
        <v>9.0909090909090898E-2</v>
      </c>
      <c r="Y213" s="156">
        <v>29.597045454385999</v>
      </c>
      <c r="Z213" s="156">
        <v>32.960909090728997</v>
      </c>
      <c r="AA213" s="156">
        <v>18.583409090726999</v>
      </c>
      <c r="AB213" s="156">
        <v>18.4531818181011</v>
      </c>
      <c r="AC213" s="157">
        <v>10.535227272727274</v>
      </c>
      <c r="AD213" s="157">
        <v>6.3656818181818178</v>
      </c>
      <c r="AE213" s="157">
        <v>5.8790909090909071</v>
      </c>
      <c r="AF213" s="157">
        <v>6.2350000000000003</v>
      </c>
      <c r="AG213" s="157">
        <v>14.595227272727268</v>
      </c>
      <c r="AH213" s="157">
        <v>17.849090909090908</v>
      </c>
      <c r="AI213" s="157">
        <v>12.744090909090904</v>
      </c>
      <c r="AJ213" s="157">
        <v>14.807727272727272</v>
      </c>
      <c r="AK213" s="157">
        <v>0</v>
      </c>
    </row>
    <row r="214" spans="2:37" ht="15" customHeight="1" x14ac:dyDescent="0.35">
      <c r="H214" s="128"/>
      <c r="I214" s="70"/>
      <c r="J214" s="70"/>
      <c r="K214" s="70"/>
      <c r="L214" s="70"/>
      <c r="M214" s="70"/>
      <c r="N214" s="70"/>
      <c r="O214" s="70"/>
      <c r="P214" s="70"/>
      <c r="Q214" s="123"/>
      <c r="R214" s="130"/>
    </row>
    <row r="215" spans="2:37" ht="15" customHeight="1" x14ac:dyDescent="0.35"/>
    <row r="216" spans="2:37" ht="15" customHeight="1" x14ac:dyDescent="0.35">
      <c r="B216" s="117" t="s">
        <v>204</v>
      </c>
      <c r="C216" s="117"/>
      <c r="D216" s="117"/>
      <c r="E216" s="117"/>
      <c r="F216" s="117"/>
      <c r="G216" s="117"/>
    </row>
    <row r="217" spans="2:37" ht="15" customHeight="1" x14ac:dyDescent="0.35">
      <c r="B217" s="194" t="s">
        <v>122</v>
      </c>
      <c r="C217" s="192">
        <v>2009</v>
      </c>
      <c r="D217" s="193"/>
      <c r="E217" s="192">
        <v>2010</v>
      </c>
      <c r="F217" s="193"/>
      <c r="G217" s="192">
        <v>2011</v>
      </c>
      <c r="H217" s="193"/>
      <c r="I217" s="192">
        <v>2012</v>
      </c>
      <c r="J217" s="193"/>
      <c r="K217" s="192">
        <v>2013</v>
      </c>
      <c r="L217" s="193"/>
      <c r="M217" s="192">
        <v>2014</v>
      </c>
      <c r="N217" s="193"/>
      <c r="O217" s="192">
        <v>2015</v>
      </c>
      <c r="P217" s="193"/>
      <c r="Q217" s="192">
        <v>2016</v>
      </c>
      <c r="R217" s="193"/>
      <c r="S217" s="192">
        <v>2017</v>
      </c>
      <c r="T217" s="193"/>
      <c r="U217" s="192">
        <v>2018</v>
      </c>
      <c r="V217" s="193"/>
      <c r="W217" s="192">
        <v>2019</v>
      </c>
      <c r="X217" s="193"/>
      <c r="Y217" s="192">
        <v>2020</v>
      </c>
      <c r="Z217" s="193"/>
      <c r="AA217" s="192">
        <v>2021</v>
      </c>
      <c r="AB217" s="193"/>
      <c r="AC217" s="192">
        <v>2022</v>
      </c>
      <c r="AD217" s="193"/>
      <c r="AE217" s="192">
        <v>2023</v>
      </c>
      <c r="AF217" s="193"/>
      <c r="AG217" s="192">
        <v>2024</v>
      </c>
      <c r="AH217" s="193"/>
      <c r="AI217" s="200">
        <v>2025</v>
      </c>
      <c r="AJ217" s="200"/>
      <c r="AK217" s="200"/>
    </row>
    <row r="218" spans="2:37" ht="15" customHeight="1" x14ac:dyDescent="0.35">
      <c r="B218" s="195"/>
      <c r="C218" s="161" t="s">
        <v>4</v>
      </c>
      <c r="D218" s="161" t="s">
        <v>5</v>
      </c>
      <c r="E218" s="161" t="s">
        <v>4</v>
      </c>
      <c r="F218" s="161" t="s">
        <v>5</v>
      </c>
      <c r="G218" s="161" t="s">
        <v>4</v>
      </c>
      <c r="H218" s="161" t="s">
        <v>5</v>
      </c>
      <c r="I218" s="161" t="s">
        <v>4</v>
      </c>
      <c r="J218" s="161" t="s">
        <v>5</v>
      </c>
      <c r="K218" s="161" t="s">
        <v>4</v>
      </c>
      <c r="L218" s="161" t="s">
        <v>5</v>
      </c>
      <c r="M218" s="161" t="s">
        <v>4</v>
      </c>
      <c r="N218" s="161" t="s">
        <v>5</v>
      </c>
      <c r="O218" s="161" t="s">
        <v>4</v>
      </c>
      <c r="P218" s="161" t="s">
        <v>5</v>
      </c>
      <c r="Q218" s="161" t="s">
        <v>4</v>
      </c>
      <c r="R218" s="161" t="s">
        <v>5</v>
      </c>
      <c r="S218" s="161" t="s">
        <v>4</v>
      </c>
      <c r="T218" s="161" t="s">
        <v>5</v>
      </c>
      <c r="U218" s="161" t="s">
        <v>4</v>
      </c>
      <c r="V218" s="161" t="s">
        <v>5</v>
      </c>
      <c r="W218" s="161" t="s">
        <v>4</v>
      </c>
      <c r="X218" s="161" t="s">
        <v>5</v>
      </c>
      <c r="Y218" s="161" t="s">
        <v>4</v>
      </c>
      <c r="Z218" s="161" t="s">
        <v>5</v>
      </c>
      <c r="AA218" s="161" t="s">
        <v>4</v>
      </c>
      <c r="AB218" s="161" t="s">
        <v>5</v>
      </c>
      <c r="AC218" s="161" t="s">
        <v>4</v>
      </c>
      <c r="AD218" s="161" t="s">
        <v>5</v>
      </c>
      <c r="AE218" s="161" t="s">
        <v>4</v>
      </c>
      <c r="AF218" s="161" t="s">
        <v>5</v>
      </c>
      <c r="AG218" s="161" t="s">
        <v>4</v>
      </c>
      <c r="AH218" s="161" t="s">
        <v>5</v>
      </c>
      <c r="AI218" s="161" t="s">
        <v>4</v>
      </c>
      <c r="AJ218" s="161" t="s">
        <v>5</v>
      </c>
      <c r="AK218" s="161" t="s">
        <v>341</v>
      </c>
    </row>
    <row r="219" spans="2:37" ht="15" customHeight="1" x14ac:dyDescent="0.35">
      <c r="B219" s="119" t="s">
        <v>21</v>
      </c>
      <c r="C219" s="156">
        <v>5.9590909090909099</v>
      </c>
      <c r="D219" s="156">
        <v>16.6636363636364</v>
      </c>
      <c r="E219" s="156">
        <v>3.1363636363636398</v>
      </c>
      <c r="F219" s="156">
        <v>13.1465909090909</v>
      </c>
      <c r="G219" s="156">
        <v>2.6818181818181799</v>
      </c>
      <c r="H219" s="156">
        <v>8.9886363636363704</v>
      </c>
      <c r="I219" s="156">
        <v>24.032332702020199</v>
      </c>
      <c r="J219" s="156">
        <v>68.742708333333397</v>
      </c>
      <c r="K219" s="156">
        <v>11.2727272727273</v>
      </c>
      <c r="L219" s="156">
        <v>22.872380050505001</v>
      </c>
      <c r="M219" s="156">
        <v>12.0531818181818</v>
      </c>
      <c r="N219" s="156">
        <v>31.467727272727299</v>
      </c>
      <c r="O219" s="156">
        <v>12.368863636363599</v>
      </c>
      <c r="P219" s="156">
        <v>26.4375</v>
      </c>
      <c r="Q219" s="156">
        <v>11.315551028511599</v>
      </c>
      <c r="R219" s="156">
        <v>32.157738145517499</v>
      </c>
      <c r="S219" s="156">
        <v>10.7606886363636</v>
      </c>
      <c r="T219" s="156">
        <v>25.273502272727299</v>
      </c>
      <c r="U219" s="156">
        <v>16.770356818181799</v>
      </c>
      <c r="V219" s="156">
        <v>33.050579545454603</v>
      </c>
      <c r="W219" s="156">
        <v>16.035630906522702</v>
      </c>
      <c r="X219" s="156">
        <v>38.662002451749998</v>
      </c>
      <c r="Y219" s="156">
        <v>21.883409090773998</v>
      </c>
      <c r="Z219" s="156">
        <v>45.210909090458998</v>
      </c>
      <c r="AA219" s="156">
        <v>38.532045454063997</v>
      </c>
      <c r="AB219" s="156">
        <v>53.8538636358291</v>
      </c>
      <c r="AC219" s="156">
        <v>49.597272727272738</v>
      </c>
      <c r="AD219" s="156">
        <v>71.791363636363613</v>
      </c>
      <c r="AE219" s="156">
        <v>49.874545454545455</v>
      </c>
      <c r="AF219" s="156">
        <v>63.738181818181815</v>
      </c>
      <c r="AG219" s="156">
        <v>45.782272727272726</v>
      </c>
      <c r="AH219" s="156">
        <v>63.378636363636353</v>
      </c>
      <c r="AI219" s="156">
        <v>48.23249999999998</v>
      </c>
      <c r="AJ219" s="156">
        <v>65.219090909090909</v>
      </c>
      <c r="AK219" s="156">
        <v>0</v>
      </c>
    </row>
    <row r="220" spans="2:37" ht="15" customHeight="1" x14ac:dyDescent="0.35">
      <c r="B220" s="119" t="s">
        <v>22</v>
      </c>
      <c r="C220" s="156">
        <v>103.454671717172</v>
      </c>
      <c r="D220" s="156">
        <v>202.77002525252499</v>
      </c>
      <c r="E220" s="156">
        <v>116.39704545454499</v>
      </c>
      <c r="F220" s="156">
        <v>216.84507575757601</v>
      </c>
      <c r="G220" s="156">
        <v>151.617272727272</v>
      </c>
      <c r="H220" s="156">
        <v>272.292045454544</v>
      </c>
      <c r="I220" s="156">
        <v>261.08888731060603</v>
      </c>
      <c r="J220" s="156">
        <v>409.00785195706902</v>
      </c>
      <c r="K220" s="156">
        <v>396.49445939659699</v>
      </c>
      <c r="L220" s="156">
        <v>582.172403724746</v>
      </c>
      <c r="M220" s="156">
        <v>544.69727272727096</v>
      </c>
      <c r="N220" s="156">
        <v>806.80977272727398</v>
      </c>
      <c r="O220" s="156">
        <v>594.19886363636203</v>
      </c>
      <c r="P220" s="156">
        <v>857.78931818182105</v>
      </c>
      <c r="Q220" s="156">
        <v>588.16483835233703</v>
      </c>
      <c r="R220" s="156">
        <v>794.81483495958298</v>
      </c>
      <c r="S220" s="156">
        <v>646.17256287886505</v>
      </c>
      <c r="T220" s="156">
        <v>901.47183863636803</v>
      </c>
      <c r="U220" s="156">
        <v>655.03653989874704</v>
      </c>
      <c r="V220" s="156">
        <v>903.43292070734003</v>
      </c>
      <c r="W220" s="156">
        <v>694.48968738984399</v>
      </c>
      <c r="X220" s="156">
        <v>965.23927630398396</v>
      </c>
      <c r="Y220" s="156">
        <v>940.12659090231898</v>
      </c>
      <c r="Z220" s="156">
        <v>1256.5981818103</v>
      </c>
      <c r="AA220" s="156">
        <v>941.96409090323698</v>
      </c>
      <c r="AB220" s="156">
        <v>1269.64477272054</v>
      </c>
      <c r="AC220" s="156">
        <v>1052.7388636363619</v>
      </c>
      <c r="AD220" s="156">
        <v>1467.5481818181788</v>
      </c>
      <c r="AE220" s="156">
        <v>1146.8836363636367</v>
      </c>
      <c r="AF220" s="156">
        <v>1557.2545454545434</v>
      </c>
      <c r="AG220" s="156">
        <v>1022.0402597402579</v>
      </c>
      <c r="AH220" s="156">
        <v>1436.216325757568</v>
      </c>
      <c r="AI220" s="156">
        <v>1031.6081818181888</v>
      </c>
      <c r="AJ220" s="156">
        <v>1460.5786363636355</v>
      </c>
      <c r="AK220" s="156">
        <v>0</v>
      </c>
    </row>
    <row r="221" spans="2:37" ht="15" customHeight="1" x14ac:dyDescent="0.35">
      <c r="B221" s="119" t="s">
        <v>109</v>
      </c>
      <c r="C221" s="156">
        <v>1</v>
      </c>
      <c r="D221" s="156">
        <v>1.39772727272727</v>
      </c>
      <c r="E221" s="156">
        <v>10.198863636363599</v>
      </c>
      <c r="F221" s="156">
        <v>4.27727272727273</v>
      </c>
      <c r="G221" s="156">
        <v>8.5</v>
      </c>
      <c r="H221" s="156">
        <v>5.9545454545454497</v>
      </c>
      <c r="I221" s="156">
        <v>18.392045454545499</v>
      </c>
      <c r="J221" s="156">
        <v>17.045454545454501</v>
      </c>
      <c r="K221" s="156">
        <v>10.75</v>
      </c>
      <c r="L221" s="156">
        <v>13</v>
      </c>
      <c r="M221" s="156">
        <v>27.801136363636299</v>
      </c>
      <c r="N221" s="156">
        <v>25.397727272727199</v>
      </c>
      <c r="O221" s="156">
        <v>5.7272727272727302</v>
      </c>
      <c r="P221" s="156">
        <v>5.1136363636363598</v>
      </c>
      <c r="Q221" s="156">
        <v>4.5606818181818198</v>
      </c>
      <c r="R221" s="156">
        <v>5.2045454545454604</v>
      </c>
      <c r="S221" s="156">
        <v>3.5590999999999999</v>
      </c>
      <c r="T221" s="156">
        <v>2.125</v>
      </c>
      <c r="U221" s="156">
        <v>2.5340909090909101</v>
      </c>
      <c r="V221" s="156">
        <v>0.102272727272727</v>
      </c>
      <c r="W221" s="156">
        <v>6.2159090909090899</v>
      </c>
      <c r="X221" s="156">
        <v>2.5568181818181799</v>
      </c>
      <c r="Y221" s="156">
        <v>1.0227272727000001</v>
      </c>
      <c r="Z221" s="156">
        <v>0.77272727272999997</v>
      </c>
      <c r="AA221" s="156">
        <v>1.1931818181510001</v>
      </c>
      <c r="AB221" s="156">
        <v>0.13636363636000001</v>
      </c>
      <c r="AC221" s="156">
        <v>5.8749999999999991</v>
      </c>
      <c r="AD221" s="156">
        <v>3.0024999999999999</v>
      </c>
      <c r="AE221" s="156">
        <v>2.6327272727272728</v>
      </c>
      <c r="AF221" s="156">
        <v>2.4520454545454546</v>
      </c>
      <c r="AG221" s="156">
        <v>1.7436363636363637</v>
      </c>
      <c r="AH221" s="156">
        <v>2.5390909090909091</v>
      </c>
      <c r="AI221" s="156">
        <v>0.71340909090909088</v>
      </c>
      <c r="AJ221" s="156">
        <v>1.448409090909091</v>
      </c>
      <c r="AK221" s="156">
        <v>0</v>
      </c>
    </row>
    <row r="222" spans="2:37" ht="15" customHeight="1" x14ac:dyDescent="0.35">
      <c r="B222" s="119" t="s">
        <v>38</v>
      </c>
      <c r="C222" s="156">
        <v>802.02582070708104</v>
      </c>
      <c r="D222" s="156">
        <v>1215.86462878783</v>
      </c>
      <c r="E222" s="156">
        <v>967.13896464646905</v>
      </c>
      <c r="F222" s="156">
        <v>1389.4583333333301</v>
      </c>
      <c r="G222" s="156">
        <v>1124.4582626261799</v>
      </c>
      <c r="H222" s="156">
        <v>1658.0730050504301</v>
      </c>
      <c r="I222" s="156">
        <v>1147.0644349747499</v>
      </c>
      <c r="J222" s="156">
        <v>1706.3981613004701</v>
      </c>
      <c r="K222" s="156">
        <v>1535.5434185606</v>
      </c>
      <c r="L222" s="156">
        <v>2369.2470470328199</v>
      </c>
      <c r="M222" s="156">
        <v>1904.8987499999801</v>
      </c>
      <c r="N222" s="156">
        <v>2839.9064772727302</v>
      </c>
      <c r="O222" s="156">
        <v>2194.9779545454398</v>
      </c>
      <c r="P222" s="156">
        <v>3350.1236363636199</v>
      </c>
      <c r="Q222" s="156">
        <v>2509.95432550736</v>
      </c>
      <c r="R222" s="156">
        <v>3431.5186467394201</v>
      </c>
      <c r="S222" s="156">
        <v>2244.4543396468698</v>
      </c>
      <c r="T222" s="156">
        <v>3207.76625656545</v>
      </c>
      <c r="U222" s="156">
        <v>2173.5105065656498</v>
      </c>
      <c r="V222" s="156">
        <v>3185.8694176762401</v>
      </c>
      <c r="W222" s="156">
        <v>2340.9352480727598</v>
      </c>
      <c r="X222" s="156">
        <v>3212.9225611228499</v>
      </c>
      <c r="Y222" s="156">
        <v>2494.2738636202498</v>
      </c>
      <c r="Z222" s="156">
        <v>3215.8577272606199</v>
      </c>
      <c r="AA222" s="156">
        <v>2144.4565908926702</v>
      </c>
      <c r="AB222" s="156">
        <v>2697.9290908981702</v>
      </c>
      <c r="AC222" s="156">
        <v>2493.0102272727181</v>
      </c>
      <c r="AD222" s="156">
        <v>3066.2413636363835</v>
      </c>
      <c r="AE222" s="156">
        <v>2500.1765909091046</v>
      </c>
      <c r="AF222" s="156">
        <v>3207.9050000000307</v>
      </c>
      <c r="AG222" s="156">
        <v>2210.0361363636325</v>
      </c>
      <c r="AH222" s="156">
        <v>2874.420334401314</v>
      </c>
      <c r="AI222" s="156">
        <v>2277.1118181818151</v>
      </c>
      <c r="AJ222" s="156">
        <v>2809.760000000017</v>
      </c>
      <c r="AK222" s="156">
        <v>0</v>
      </c>
    </row>
    <row r="223" spans="2:37" ht="15" customHeight="1" x14ac:dyDescent="0.35">
      <c r="B223" s="119" t="s">
        <v>24</v>
      </c>
      <c r="C223" s="156">
        <v>121.57436868686899</v>
      </c>
      <c r="D223" s="156">
        <v>151.43636363636301</v>
      </c>
      <c r="E223" s="156">
        <v>135.699924242424</v>
      </c>
      <c r="F223" s="156">
        <v>169.950505050505</v>
      </c>
      <c r="G223" s="156">
        <v>109.676136363636</v>
      </c>
      <c r="H223" s="156">
        <v>131.132954545454</v>
      </c>
      <c r="I223" s="156">
        <v>312.03286300504999</v>
      </c>
      <c r="J223" s="156">
        <v>365.64486268939299</v>
      </c>
      <c r="K223" s="156">
        <v>560.83278409090701</v>
      </c>
      <c r="L223" s="156">
        <v>652.84272727272605</v>
      </c>
      <c r="M223" s="156">
        <v>345.15909090909003</v>
      </c>
      <c r="N223" s="156">
        <v>397.87295454545301</v>
      </c>
      <c r="O223" s="156">
        <v>214.482272727273</v>
      </c>
      <c r="P223" s="156">
        <v>234.21295454545501</v>
      </c>
      <c r="Q223" s="156">
        <v>176.94492092243499</v>
      </c>
      <c r="R223" s="156">
        <v>172.87764819171599</v>
      </c>
      <c r="S223" s="156">
        <v>207.49590909090901</v>
      </c>
      <c r="T223" s="156">
        <v>223.11066212113599</v>
      </c>
      <c r="U223" s="156">
        <v>165.534946969705</v>
      </c>
      <c r="V223" s="156">
        <v>160.98346919184101</v>
      </c>
      <c r="W223" s="156">
        <v>259.18258926529597</v>
      </c>
      <c r="X223" s="156">
        <v>295.03544068199898</v>
      </c>
      <c r="Y223" s="156">
        <v>274.61454545241702</v>
      </c>
      <c r="Z223" s="156">
        <v>247.87522727117599</v>
      </c>
      <c r="AA223" s="156">
        <v>490.16090908853101</v>
      </c>
      <c r="AB223" s="156">
        <v>419.78681818007402</v>
      </c>
      <c r="AC223" s="156">
        <v>478.16068181818173</v>
      </c>
      <c r="AD223" s="156">
        <v>452.70772727272674</v>
      </c>
      <c r="AE223" s="156">
        <v>652.88818181818181</v>
      </c>
      <c r="AF223" s="156">
        <v>585.33340909090828</v>
      </c>
      <c r="AG223" s="156">
        <v>1010.3077272727245</v>
      </c>
      <c r="AH223" s="156">
        <v>1069.8556818181848</v>
      </c>
      <c r="AI223" s="156">
        <v>1060.3136363636397</v>
      </c>
      <c r="AJ223" s="156">
        <v>1148.7238636363684</v>
      </c>
      <c r="AK223" s="156">
        <v>0</v>
      </c>
    </row>
    <row r="224" spans="2:37" ht="15" customHeight="1" x14ac:dyDescent="0.35">
      <c r="B224" s="119" t="s">
        <v>39</v>
      </c>
      <c r="C224" s="156">
        <v>52.513257575757599</v>
      </c>
      <c r="D224" s="156">
        <v>165.29040404040401</v>
      </c>
      <c r="E224" s="156">
        <v>59.2823232323233</v>
      </c>
      <c r="F224" s="156">
        <v>171.74204545454501</v>
      </c>
      <c r="G224" s="156">
        <v>96.695707070707101</v>
      </c>
      <c r="H224" s="156">
        <v>229.88952020202001</v>
      </c>
      <c r="I224" s="156">
        <v>98.592064393939395</v>
      </c>
      <c r="J224" s="156">
        <v>253.32726010101001</v>
      </c>
      <c r="K224" s="156">
        <v>171.03072916666699</v>
      </c>
      <c r="L224" s="156">
        <v>398.99810606060498</v>
      </c>
      <c r="M224" s="156">
        <v>187.896136363636</v>
      </c>
      <c r="N224" s="156">
        <v>446.98249999999899</v>
      </c>
      <c r="O224" s="156">
        <v>205.29409090909101</v>
      </c>
      <c r="P224" s="156">
        <v>473.71999999999798</v>
      </c>
      <c r="Q224" s="156">
        <v>152.23421425279099</v>
      </c>
      <c r="R224" s="156">
        <v>295.64641174683697</v>
      </c>
      <c r="S224" s="156">
        <v>222.40086540361401</v>
      </c>
      <c r="T224" s="156">
        <v>415.66393939386302</v>
      </c>
      <c r="U224" s="156">
        <v>213.08533535354499</v>
      </c>
      <c r="V224" s="156">
        <v>414.74159242431699</v>
      </c>
      <c r="W224" s="156">
        <v>233.95868310470499</v>
      </c>
      <c r="X224" s="156">
        <v>436.439951686249</v>
      </c>
      <c r="Y224" s="156">
        <v>439.90499999380597</v>
      </c>
      <c r="Z224" s="156">
        <v>459.169545452048</v>
      </c>
      <c r="AA224" s="156">
        <v>391.07318181355998</v>
      </c>
      <c r="AB224" s="156">
        <v>393.82272727120602</v>
      </c>
      <c r="AC224" s="156">
        <v>516.27840909090946</v>
      </c>
      <c r="AD224" s="156">
        <v>550.41431818181752</v>
      </c>
      <c r="AE224" s="156">
        <v>520.89522727272538</v>
      </c>
      <c r="AF224" s="156">
        <v>544.67636363636211</v>
      </c>
      <c r="AG224" s="156">
        <v>639.8686363636341</v>
      </c>
      <c r="AH224" s="156">
        <v>560.90795454545412</v>
      </c>
      <c r="AI224" s="156">
        <v>619.49431818181915</v>
      </c>
      <c r="AJ224" s="156">
        <v>602.63386363636289</v>
      </c>
      <c r="AK224" s="156">
        <v>0</v>
      </c>
    </row>
    <row r="225" spans="2:37" ht="15" customHeight="1" x14ac:dyDescent="0.35">
      <c r="B225" s="119" t="s">
        <v>40</v>
      </c>
      <c r="C225" s="156">
        <v>1.27272727272727</v>
      </c>
      <c r="D225" s="156">
        <v>9.6022727272727195</v>
      </c>
      <c r="E225" s="156">
        <v>3.4090909090909101</v>
      </c>
      <c r="F225" s="156">
        <v>19.972727272727301</v>
      </c>
      <c r="G225" s="156">
        <v>6.8863636363636402</v>
      </c>
      <c r="H225" s="156">
        <v>31.9545454545454</v>
      </c>
      <c r="I225" s="156">
        <v>10.7853929924242</v>
      </c>
      <c r="J225" s="156">
        <v>40.414141414141397</v>
      </c>
      <c r="K225" s="156">
        <v>17.977272727272702</v>
      </c>
      <c r="L225" s="156">
        <v>43.993181818181803</v>
      </c>
      <c r="M225" s="156">
        <v>6.3636363636363598</v>
      </c>
      <c r="N225" s="156">
        <v>41.0834090909091</v>
      </c>
      <c r="O225" s="156">
        <v>5.5227272727272698</v>
      </c>
      <c r="P225" s="156">
        <v>34.222499999999997</v>
      </c>
      <c r="Q225" s="156">
        <v>9.9318181818181799</v>
      </c>
      <c r="R225" s="156">
        <v>30.5</v>
      </c>
      <c r="S225" s="156">
        <v>25.772727272727298</v>
      </c>
      <c r="T225" s="156">
        <v>27.420454545454501</v>
      </c>
      <c r="U225" s="156">
        <v>14.443181818181801</v>
      </c>
      <c r="V225" s="156">
        <v>23.204545454545499</v>
      </c>
      <c r="W225" s="156">
        <v>16.0287081339773</v>
      </c>
      <c r="X225" s="156">
        <v>16.795454545454501</v>
      </c>
      <c r="Y225" s="156">
        <v>46.113636362488002</v>
      </c>
      <c r="Z225" s="156">
        <v>34.641136363169998</v>
      </c>
      <c r="AA225" s="156">
        <v>32.340909090155002</v>
      </c>
      <c r="AB225" s="156">
        <v>20.300454545232</v>
      </c>
      <c r="AC225" s="156">
        <v>29.507272727272735</v>
      </c>
      <c r="AD225" s="156">
        <v>27.23772727272728</v>
      </c>
      <c r="AE225" s="156">
        <v>41.070000000000022</v>
      </c>
      <c r="AF225" s="156">
        <v>34.549772727272732</v>
      </c>
      <c r="AG225" s="156">
        <v>51.7768181818182</v>
      </c>
      <c r="AH225" s="156">
        <v>44.975454545454546</v>
      </c>
      <c r="AI225" s="156">
        <v>21.931363636363638</v>
      </c>
      <c r="AJ225" s="156">
        <v>28.671818181818175</v>
      </c>
      <c r="AK225" s="156">
        <v>0</v>
      </c>
    </row>
    <row r="226" spans="2:37" ht="15" customHeight="1" x14ac:dyDescent="0.35">
      <c r="B226" s="119" t="s">
        <v>41</v>
      </c>
      <c r="C226" s="156">
        <v>31.137626262626299</v>
      </c>
      <c r="D226" s="156">
        <v>72.966414141414006</v>
      </c>
      <c r="E226" s="156">
        <v>26.988636363636399</v>
      </c>
      <c r="F226" s="156">
        <v>64.25</v>
      </c>
      <c r="G226" s="156">
        <v>7.9318181818181799</v>
      </c>
      <c r="H226" s="156">
        <v>21.261363636363601</v>
      </c>
      <c r="I226" s="156">
        <v>10.1046448863636</v>
      </c>
      <c r="J226" s="156">
        <v>30.826306818181799</v>
      </c>
      <c r="K226" s="156">
        <v>25.810205176767699</v>
      </c>
      <c r="L226" s="156">
        <v>47.293153409090898</v>
      </c>
      <c r="M226" s="156">
        <v>23.136363636363601</v>
      </c>
      <c r="N226" s="156">
        <v>45.618863636363699</v>
      </c>
      <c r="O226" s="156">
        <v>30.107500000000002</v>
      </c>
      <c r="P226" s="156">
        <v>57.325681818181799</v>
      </c>
      <c r="Q226" s="156">
        <v>51.578469872966501</v>
      </c>
      <c r="R226" s="156">
        <v>70.590964627393006</v>
      </c>
      <c r="S226" s="156">
        <v>37.929527272727299</v>
      </c>
      <c r="T226" s="156">
        <v>71.655868181818207</v>
      </c>
      <c r="U226" s="156">
        <v>50.354400000000098</v>
      </c>
      <c r="V226" s="156">
        <v>60.1829113636364</v>
      </c>
      <c r="W226" s="156">
        <v>74.718283197750296</v>
      </c>
      <c r="X226" s="156">
        <v>89.847426338272797</v>
      </c>
      <c r="Y226" s="157">
        <v>0</v>
      </c>
      <c r="Z226" s="157">
        <v>0</v>
      </c>
      <c r="AA226" s="157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57">
        <v>0</v>
      </c>
      <c r="AH226" s="157">
        <v>0</v>
      </c>
      <c r="AI226" s="157">
        <v>0</v>
      </c>
      <c r="AJ226" s="157">
        <v>0</v>
      </c>
      <c r="AK226" s="157">
        <v>0</v>
      </c>
    </row>
    <row r="227" spans="2:37" ht="15" customHeight="1" x14ac:dyDescent="0.35">
      <c r="B227" s="119" t="s">
        <v>152</v>
      </c>
      <c r="C227" s="156">
        <v>0</v>
      </c>
      <c r="D227" s="156">
        <v>0</v>
      </c>
      <c r="E227" s="156">
        <v>0</v>
      </c>
      <c r="F227" s="156">
        <v>0</v>
      </c>
      <c r="G227" s="156">
        <v>0</v>
      </c>
      <c r="H227" s="156">
        <v>0</v>
      </c>
      <c r="I227" s="156">
        <v>0</v>
      </c>
      <c r="J227" s="156">
        <v>0</v>
      </c>
      <c r="K227" s="156">
        <v>0</v>
      </c>
      <c r="L227" s="156">
        <v>0</v>
      </c>
      <c r="M227" s="156">
        <v>0</v>
      </c>
      <c r="N227" s="156">
        <v>0</v>
      </c>
      <c r="O227" s="156">
        <v>0</v>
      </c>
      <c r="P227" s="156">
        <v>0</v>
      </c>
      <c r="Q227" s="156">
        <v>0</v>
      </c>
      <c r="R227" s="156">
        <v>0</v>
      </c>
      <c r="S227" s="156">
        <v>0</v>
      </c>
      <c r="T227" s="156">
        <v>0</v>
      </c>
      <c r="U227" s="156">
        <v>0</v>
      </c>
      <c r="V227" s="156">
        <v>0</v>
      </c>
      <c r="W227" s="156">
        <v>0</v>
      </c>
      <c r="X227" s="156">
        <v>0</v>
      </c>
      <c r="Y227" s="156">
        <v>36.936818180953999</v>
      </c>
      <c r="Z227" s="156">
        <v>29.145681817604999</v>
      </c>
      <c r="AA227" s="157">
        <v>38.088181817360002</v>
      </c>
      <c r="AB227" s="157">
        <v>32.723636363348</v>
      </c>
      <c r="AC227" s="157">
        <v>72.69886363636364</v>
      </c>
      <c r="AD227" s="157">
        <v>57.536590909090933</v>
      </c>
      <c r="AE227" s="157">
        <v>72.588181818181809</v>
      </c>
      <c r="AF227" s="157">
        <v>48.187727272727287</v>
      </c>
      <c r="AG227" s="157">
        <v>68.825909090909079</v>
      </c>
      <c r="AH227" s="157">
        <v>42.1027272727273</v>
      </c>
      <c r="AI227" s="157">
        <v>76.790681818181781</v>
      </c>
      <c r="AJ227" s="157">
        <v>68.846590909090892</v>
      </c>
      <c r="AK227" s="157">
        <v>0</v>
      </c>
    </row>
    <row r="228" spans="2:37" ht="15" customHeight="1" x14ac:dyDescent="0.35">
      <c r="B228" s="119" t="s">
        <v>14</v>
      </c>
      <c r="C228" s="156">
        <v>2</v>
      </c>
      <c r="D228" s="156">
        <v>4.7954545454545503</v>
      </c>
      <c r="E228" s="156">
        <v>30.108585858585801</v>
      </c>
      <c r="F228" s="156">
        <v>28.375</v>
      </c>
      <c r="G228" s="156">
        <v>21.775252525252501</v>
      </c>
      <c r="H228" s="156">
        <v>35.431818181818201</v>
      </c>
      <c r="I228" s="156">
        <v>25.460227272727298</v>
      </c>
      <c r="J228" s="156">
        <v>30.8295454545454</v>
      </c>
      <c r="K228" s="156">
        <v>36.6665909090909</v>
      </c>
      <c r="L228" s="156">
        <v>44.772727272727302</v>
      </c>
      <c r="M228" s="156">
        <v>46.4165909090909</v>
      </c>
      <c r="N228" s="156">
        <v>73.409772727272696</v>
      </c>
      <c r="O228" s="156">
        <v>165.68181818181799</v>
      </c>
      <c r="P228" s="156">
        <v>104.318181818182</v>
      </c>
      <c r="Q228" s="156">
        <v>0</v>
      </c>
      <c r="R228" s="156">
        <v>0.22727272727272699</v>
      </c>
      <c r="S228" s="156">
        <v>0</v>
      </c>
      <c r="T228" s="156">
        <v>0</v>
      </c>
      <c r="U228" s="156">
        <v>0</v>
      </c>
      <c r="V228" s="156">
        <v>0</v>
      </c>
      <c r="W228" s="156">
        <v>17.227272727272702</v>
      </c>
      <c r="X228" s="156">
        <v>26.363636363636399</v>
      </c>
      <c r="Y228" s="156">
        <v>49.646136363300499</v>
      </c>
      <c r="Z228" s="156">
        <v>36.631136363533003</v>
      </c>
      <c r="AA228" s="156">
        <v>16.485681818279001</v>
      </c>
      <c r="AB228" s="156">
        <v>23.963409090942999</v>
      </c>
      <c r="AC228" s="157">
        <v>47.575227272727233</v>
      </c>
      <c r="AD228" s="157">
        <v>37.757500000000036</v>
      </c>
      <c r="AE228" s="157">
        <v>39.077727272727259</v>
      </c>
      <c r="AF228" s="157">
        <v>36.451136363636387</v>
      </c>
      <c r="AG228" s="157">
        <v>9.4602272727272716</v>
      </c>
      <c r="AH228" s="157">
        <v>19.322954545454543</v>
      </c>
      <c r="AI228" s="157">
        <v>22.14204545454545</v>
      </c>
      <c r="AJ228" s="157">
        <v>18.181136363636366</v>
      </c>
      <c r="AK228" s="157">
        <v>0</v>
      </c>
    </row>
    <row r="229" spans="2:37" ht="15" customHeight="1" x14ac:dyDescent="0.35">
      <c r="H229" s="128"/>
      <c r="I229" s="70"/>
      <c r="J229" s="70"/>
      <c r="K229" s="70"/>
      <c r="L229" s="70"/>
      <c r="M229" s="70"/>
      <c r="N229" s="70"/>
      <c r="O229" s="70"/>
      <c r="P229" s="70"/>
      <c r="Q229" s="123"/>
    </row>
    <row r="230" spans="2:37" ht="15" customHeight="1" x14ac:dyDescent="0.35"/>
    <row r="231" spans="2:37" ht="15" customHeight="1" x14ac:dyDescent="0.35">
      <c r="B231" s="117" t="s">
        <v>205</v>
      </c>
      <c r="C231" s="117"/>
      <c r="D231" s="117"/>
      <c r="E231" s="117"/>
      <c r="F231" s="117"/>
      <c r="G231" s="117"/>
    </row>
    <row r="232" spans="2:37" ht="15" customHeight="1" x14ac:dyDescent="0.35">
      <c r="B232" s="194" t="s">
        <v>122</v>
      </c>
      <c r="C232" s="192">
        <v>2009</v>
      </c>
      <c r="D232" s="193"/>
      <c r="E232" s="192">
        <v>2010</v>
      </c>
      <c r="F232" s="193"/>
      <c r="G232" s="192">
        <v>2011</v>
      </c>
      <c r="H232" s="193"/>
      <c r="I232" s="192">
        <v>2012</v>
      </c>
      <c r="J232" s="193"/>
      <c r="K232" s="192">
        <v>2013</v>
      </c>
      <c r="L232" s="193"/>
      <c r="M232" s="192">
        <v>2014</v>
      </c>
      <c r="N232" s="193"/>
      <c r="O232" s="192">
        <v>2015</v>
      </c>
      <c r="P232" s="193"/>
      <c r="Q232" s="192">
        <v>2016</v>
      </c>
      <c r="R232" s="193"/>
      <c r="S232" s="192">
        <v>2017</v>
      </c>
      <c r="T232" s="193"/>
      <c r="U232" s="192">
        <v>2018</v>
      </c>
      <c r="V232" s="193"/>
      <c r="W232" s="192">
        <v>2019</v>
      </c>
      <c r="X232" s="193"/>
      <c r="Y232" s="192">
        <v>2020</v>
      </c>
      <c r="Z232" s="193"/>
      <c r="AA232" s="192">
        <v>2021</v>
      </c>
      <c r="AB232" s="193"/>
      <c r="AC232" s="192">
        <v>2022</v>
      </c>
      <c r="AD232" s="193"/>
      <c r="AE232" s="192">
        <v>2023</v>
      </c>
      <c r="AF232" s="193"/>
      <c r="AG232" s="192">
        <v>2024</v>
      </c>
      <c r="AH232" s="193"/>
      <c r="AI232" s="200">
        <v>2025</v>
      </c>
      <c r="AJ232" s="200"/>
      <c r="AK232" s="200"/>
    </row>
    <row r="233" spans="2:37" ht="15" customHeight="1" x14ac:dyDescent="0.35">
      <c r="B233" s="195"/>
      <c r="C233" s="161" t="s">
        <v>4</v>
      </c>
      <c r="D233" s="161" t="s">
        <v>5</v>
      </c>
      <c r="E233" s="161" t="s">
        <v>4</v>
      </c>
      <c r="F233" s="161" t="s">
        <v>5</v>
      </c>
      <c r="G233" s="161" t="s">
        <v>4</v>
      </c>
      <c r="H233" s="161" t="s">
        <v>5</v>
      </c>
      <c r="I233" s="161" t="s">
        <v>4</v>
      </c>
      <c r="J233" s="161" t="s">
        <v>5</v>
      </c>
      <c r="K233" s="161" t="s">
        <v>4</v>
      </c>
      <c r="L233" s="161" t="s">
        <v>5</v>
      </c>
      <c r="M233" s="161" t="s">
        <v>4</v>
      </c>
      <c r="N233" s="161" t="s">
        <v>5</v>
      </c>
      <c r="O233" s="161" t="s">
        <v>4</v>
      </c>
      <c r="P233" s="161" t="s">
        <v>5</v>
      </c>
      <c r="Q233" s="161" t="s">
        <v>4</v>
      </c>
      <c r="R233" s="161" t="s">
        <v>5</v>
      </c>
      <c r="S233" s="161" t="s">
        <v>4</v>
      </c>
      <c r="T233" s="161" t="s">
        <v>5</v>
      </c>
      <c r="U233" s="161" t="s">
        <v>4</v>
      </c>
      <c r="V233" s="161" t="s">
        <v>5</v>
      </c>
      <c r="W233" s="161" t="s">
        <v>4</v>
      </c>
      <c r="X233" s="161" t="s">
        <v>5</v>
      </c>
      <c r="Y233" s="161" t="s">
        <v>4</v>
      </c>
      <c r="Z233" s="161" t="s">
        <v>5</v>
      </c>
      <c r="AA233" s="161" t="s">
        <v>4</v>
      </c>
      <c r="AB233" s="161" t="s">
        <v>5</v>
      </c>
      <c r="AC233" s="161" t="s">
        <v>4</v>
      </c>
      <c r="AD233" s="161" t="s">
        <v>5</v>
      </c>
      <c r="AE233" s="161" t="s">
        <v>4</v>
      </c>
      <c r="AF233" s="161" t="s">
        <v>5</v>
      </c>
      <c r="AG233" s="161" t="s">
        <v>4</v>
      </c>
      <c r="AH233" s="161" t="s">
        <v>5</v>
      </c>
      <c r="AI233" s="161" t="s">
        <v>4</v>
      </c>
      <c r="AJ233" s="161" t="s">
        <v>5</v>
      </c>
      <c r="AK233" s="161" t="s">
        <v>341</v>
      </c>
    </row>
    <row r="234" spans="2:37" ht="15" customHeight="1" x14ac:dyDescent="0.35">
      <c r="B234" s="119" t="s">
        <v>21</v>
      </c>
      <c r="C234" s="156">
        <v>0.40909090909090901</v>
      </c>
      <c r="D234" s="156">
        <v>2.1136363636363602</v>
      </c>
      <c r="E234" s="156">
        <v>1.6818181818181801</v>
      </c>
      <c r="F234" s="156">
        <v>1.8181818181818199</v>
      </c>
      <c r="G234" s="156">
        <v>0.36363636363636398</v>
      </c>
      <c r="H234" s="156">
        <v>1.5681818181818199</v>
      </c>
      <c r="I234" s="156">
        <v>9.0637626262626299</v>
      </c>
      <c r="J234" s="156">
        <v>18.269595959596</v>
      </c>
      <c r="K234" s="156">
        <v>2.3409090909090899</v>
      </c>
      <c r="L234" s="156">
        <v>9.7272727272727302</v>
      </c>
      <c r="M234" s="156">
        <v>3.2365909090909102</v>
      </c>
      <c r="N234" s="156">
        <v>14.5906818181818</v>
      </c>
      <c r="O234" s="156">
        <v>4.6511363636363603</v>
      </c>
      <c r="P234" s="156">
        <v>10.4018181818182</v>
      </c>
      <c r="Q234" s="156">
        <v>2.9975182630164401</v>
      </c>
      <c r="R234" s="156">
        <v>9.3701928867254498</v>
      </c>
      <c r="S234" s="156">
        <v>3.0444249999999999</v>
      </c>
      <c r="T234" s="156">
        <v>7.3979613636363597</v>
      </c>
      <c r="U234" s="156">
        <v>7.9869500000000002</v>
      </c>
      <c r="V234" s="156">
        <v>12.040022727272699</v>
      </c>
      <c r="W234" s="156">
        <v>5.3129439096136402</v>
      </c>
      <c r="X234" s="156">
        <v>11.1596769012273</v>
      </c>
      <c r="Y234" s="156">
        <v>7.8350000000120001</v>
      </c>
      <c r="Z234" s="156">
        <v>8.3804545454713004</v>
      </c>
      <c r="AA234" s="156">
        <v>7.0736363636239998</v>
      </c>
      <c r="AB234" s="156">
        <v>9.6365909090919999</v>
      </c>
      <c r="AC234" s="156">
        <v>5.71</v>
      </c>
      <c r="AD234" s="156">
        <v>10.399545454545454</v>
      </c>
      <c r="AE234" s="156">
        <v>7.8359090909090909</v>
      </c>
      <c r="AF234" s="156">
        <v>11.628409090909091</v>
      </c>
      <c r="AG234" s="156">
        <v>5.4513636363636353</v>
      </c>
      <c r="AH234" s="156">
        <v>13.538181818181817</v>
      </c>
      <c r="AI234" s="156">
        <v>6.8347727272727283</v>
      </c>
      <c r="AJ234" s="156">
        <v>12.494090909090904</v>
      </c>
      <c r="AK234" s="156">
        <v>0</v>
      </c>
    </row>
    <row r="235" spans="2:37" ht="15" customHeight="1" x14ac:dyDescent="0.35">
      <c r="B235" s="119" t="s">
        <v>22</v>
      </c>
      <c r="C235" s="156">
        <v>28.507954545454499</v>
      </c>
      <c r="D235" s="156">
        <v>46.846590909090999</v>
      </c>
      <c r="E235" s="156">
        <v>30.2568181818182</v>
      </c>
      <c r="F235" s="156">
        <v>47.8318181818182</v>
      </c>
      <c r="G235" s="156">
        <v>35.386363636363697</v>
      </c>
      <c r="H235" s="156">
        <v>48.386363636363697</v>
      </c>
      <c r="I235" s="156">
        <v>45.812702020202003</v>
      </c>
      <c r="J235" s="156">
        <v>54.762752525252601</v>
      </c>
      <c r="K235" s="156">
        <v>138.52431818181799</v>
      </c>
      <c r="L235" s="156">
        <v>205.72499999999999</v>
      </c>
      <c r="M235" s="156">
        <v>180.48840909091001</v>
      </c>
      <c r="N235" s="156">
        <v>273.50590909090801</v>
      </c>
      <c r="O235" s="156">
        <v>180.28522727272801</v>
      </c>
      <c r="P235" s="156">
        <v>273.68159090890799</v>
      </c>
      <c r="Q235" s="156">
        <v>173.37049304330199</v>
      </c>
      <c r="R235" s="156">
        <v>218.35007411401801</v>
      </c>
      <c r="S235" s="156">
        <v>183.44044545454599</v>
      </c>
      <c r="T235" s="156">
        <v>237.213368181818</v>
      </c>
      <c r="U235" s="156">
        <v>203.459813636364</v>
      </c>
      <c r="V235" s="156">
        <v>283.86137727272597</v>
      </c>
      <c r="W235" s="156">
        <v>217.68987120661399</v>
      </c>
      <c r="X235" s="156">
        <v>287.46137353856699</v>
      </c>
      <c r="Y235" s="156">
        <v>262.27409090808601</v>
      </c>
      <c r="Z235" s="156">
        <v>307.724999999001</v>
      </c>
      <c r="AA235" s="156">
        <v>285.40772727139898</v>
      </c>
      <c r="AB235" s="156">
        <v>327.15363636319302</v>
      </c>
      <c r="AC235" s="156">
        <v>305.90681818181713</v>
      </c>
      <c r="AD235" s="156">
        <v>372.11681818181677</v>
      </c>
      <c r="AE235" s="156">
        <v>324.69659090909022</v>
      </c>
      <c r="AF235" s="156">
        <v>360.51613636363589</v>
      </c>
      <c r="AG235" s="156">
        <v>324.6197402597403</v>
      </c>
      <c r="AH235" s="156">
        <v>328.8729924242424</v>
      </c>
      <c r="AI235" s="156">
        <v>327.87386363636676</v>
      </c>
      <c r="AJ235" s="156">
        <v>329.84545454545702</v>
      </c>
      <c r="AK235" s="156">
        <v>0</v>
      </c>
    </row>
    <row r="236" spans="2:37" ht="15" customHeight="1" x14ac:dyDescent="0.35">
      <c r="B236" s="119" t="s">
        <v>109</v>
      </c>
      <c r="C236" s="156">
        <v>0.79545454545454597</v>
      </c>
      <c r="D236" s="156">
        <v>0.97727272727272696</v>
      </c>
      <c r="E236" s="156">
        <v>10.909090909090899</v>
      </c>
      <c r="F236" s="156">
        <v>4.2727272727272698</v>
      </c>
      <c r="G236" s="156">
        <v>14.454545454545499</v>
      </c>
      <c r="H236" s="156">
        <v>6.8409090909090899</v>
      </c>
      <c r="I236" s="156">
        <v>12.365454545454501</v>
      </c>
      <c r="J236" s="156">
        <v>6.9090909090909101</v>
      </c>
      <c r="K236" s="156">
        <v>13.177954545454501</v>
      </c>
      <c r="L236" s="156">
        <v>5.9072727272727299</v>
      </c>
      <c r="M236" s="156">
        <v>8.0695454545454499</v>
      </c>
      <c r="N236" s="156">
        <v>3.7275</v>
      </c>
      <c r="O236" s="156">
        <v>12.439090909090901</v>
      </c>
      <c r="P236" s="156">
        <v>6.5765909090909096</v>
      </c>
      <c r="Q236" s="156">
        <v>6.6954545454545498</v>
      </c>
      <c r="R236" s="156">
        <v>2.5727272727272701</v>
      </c>
      <c r="S236" s="156">
        <v>6.4655363636363603</v>
      </c>
      <c r="T236" s="156">
        <v>2.2581818181818201</v>
      </c>
      <c r="U236" s="156">
        <v>7.3972727272727301</v>
      </c>
      <c r="V236" s="156">
        <v>5.0445454545454496</v>
      </c>
      <c r="W236" s="156">
        <v>4.82522727272727</v>
      </c>
      <c r="X236" s="156">
        <v>2.8331818181818198</v>
      </c>
      <c r="Y236" s="156">
        <v>4.0918181818150003</v>
      </c>
      <c r="Z236" s="156">
        <v>0.61272727273600003</v>
      </c>
      <c r="AA236" s="156">
        <v>5.5552272726940002</v>
      </c>
      <c r="AB236" s="156">
        <v>0.84818181817399996</v>
      </c>
      <c r="AC236" s="156">
        <v>5.1275000000000004</v>
      </c>
      <c r="AD236" s="156">
        <v>1.3815909090909093</v>
      </c>
      <c r="AE236" s="156">
        <v>4.1961363636363638</v>
      </c>
      <c r="AF236" s="156">
        <v>0.46727272727272723</v>
      </c>
      <c r="AG236" s="156">
        <v>4.1968181818181822</v>
      </c>
      <c r="AH236" s="156">
        <v>0.46727272727272723</v>
      </c>
      <c r="AI236" s="156">
        <v>3.2045454545454546</v>
      </c>
      <c r="AJ236" s="156">
        <v>0.31272727272727269</v>
      </c>
      <c r="AK236" s="156">
        <v>0</v>
      </c>
    </row>
    <row r="237" spans="2:37" ht="15" customHeight="1" x14ac:dyDescent="0.35">
      <c r="B237" s="119" t="s">
        <v>38</v>
      </c>
      <c r="C237" s="156">
        <v>357.76356534090797</v>
      </c>
      <c r="D237" s="156">
        <v>422.45845170454197</v>
      </c>
      <c r="E237" s="156">
        <v>424.76186868686699</v>
      </c>
      <c r="F237" s="156">
        <v>500.528409090906</v>
      </c>
      <c r="G237" s="156">
        <v>497.09467171716801</v>
      </c>
      <c r="H237" s="156">
        <v>527.91590909090905</v>
      </c>
      <c r="I237" s="156">
        <v>706.97035353535705</v>
      </c>
      <c r="J237" s="156">
        <v>604.393851010101</v>
      </c>
      <c r="K237" s="156">
        <v>865.54148989898704</v>
      </c>
      <c r="L237" s="156">
        <v>1062.34340909091</v>
      </c>
      <c r="M237" s="156">
        <v>933.984772727267</v>
      </c>
      <c r="N237" s="156">
        <v>1177.7325000000101</v>
      </c>
      <c r="O237" s="156">
        <v>1108.27954545482</v>
      </c>
      <c r="P237" s="156">
        <v>1434.7859090909101</v>
      </c>
      <c r="Q237" s="156">
        <v>1076.3833848018701</v>
      </c>
      <c r="R237" s="156">
        <v>1143.3310672217201</v>
      </c>
      <c r="S237" s="156">
        <v>1095.31443552155</v>
      </c>
      <c r="T237" s="156">
        <v>1139.2517484856501</v>
      </c>
      <c r="U237" s="156">
        <v>1050.8434909090799</v>
      </c>
      <c r="V237" s="156">
        <v>1085.4789863636199</v>
      </c>
      <c r="W237" s="156">
        <v>1066.9052775499799</v>
      </c>
      <c r="X237" s="156">
        <v>1059.1928092857399</v>
      </c>
      <c r="Y237" s="156">
        <v>992.08772726890504</v>
      </c>
      <c r="Z237" s="156">
        <v>1050.6909090884899</v>
      </c>
      <c r="AA237" s="156">
        <v>894.32363636013804</v>
      </c>
      <c r="AB237" s="156">
        <v>918.59795454382402</v>
      </c>
      <c r="AC237" s="156">
        <v>873.18886363635841</v>
      </c>
      <c r="AD237" s="156">
        <v>896.14931818181174</v>
      </c>
      <c r="AE237" s="156">
        <v>1071.4954545454473</v>
      </c>
      <c r="AF237" s="156">
        <v>1008.2445454545433</v>
      </c>
      <c r="AG237" s="156">
        <v>1066.3781818181858</v>
      </c>
      <c r="AH237" s="156">
        <v>1054.0858019623583</v>
      </c>
      <c r="AI237" s="156">
        <v>1056.1322727272714</v>
      </c>
      <c r="AJ237" s="156">
        <v>1029.2527272727311</v>
      </c>
      <c r="AK237" s="156">
        <v>0</v>
      </c>
    </row>
    <row r="238" spans="2:37" ht="15" customHeight="1" x14ac:dyDescent="0.35">
      <c r="B238" s="119" t="s">
        <v>24</v>
      </c>
      <c r="C238" s="156">
        <v>92.392045454545098</v>
      </c>
      <c r="D238" s="156">
        <v>80.346590909090295</v>
      </c>
      <c r="E238" s="156">
        <v>116.585227272727</v>
      </c>
      <c r="F238" s="156">
        <v>79.188636363636405</v>
      </c>
      <c r="G238" s="156">
        <v>145.77840909090901</v>
      </c>
      <c r="H238" s="156">
        <v>82.961363636363203</v>
      </c>
      <c r="I238" s="156">
        <v>55.313409090909097</v>
      </c>
      <c r="J238" s="156">
        <v>50.052954545454597</v>
      </c>
      <c r="K238" s="156">
        <v>323.450418660286</v>
      </c>
      <c r="L238" s="156">
        <v>343.86863636363603</v>
      </c>
      <c r="M238" s="156">
        <v>339.71045454545299</v>
      </c>
      <c r="N238" s="156">
        <v>340.303863636362</v>
      </c>
      <c r="O238" s="156">
        <v>175.44886363663599</v>
      </c>
      <c r="P238" s="156">
        <v>156.1225</v>
      </c>
      <c r="Q238" s="156">
        <v>61.109333622345098</v>
      </c>
      <c r="R238" s="156">
        <v>72.560250664894099</v>
      </c>
      <c r="S238" s="156">
        <v>68.302288636363798</v>
      </c>
      <c r="T238" s="156">
        <v>83.847772727272798</v>
      </c>
      <c r="U238" s="156">
        <v>63.298613636363697</v>
      </c>
      <c r="V238" s="156">
        <v>69.471381818181897</v>
      </c>
      <c r="W238" s="156">
        <v>60.108789786091002</v>
      </c>
      <c r="X238" s="156">
        <v>63.5959191490455</v>
      </c>
      <c r="Y238" s="156">
        <v>66.748409090451005</v>
      </c>
      <c r="Z238" s="156">
        <v>75.294090908508295</v>
      </c>
      <c r="AA238" s="156">
        <v>53.798409090737998</v>
      </c>
      <c r="AB238" s="156">
        <v>40.385681818089999</v>
      </c>
      <c r="AC238" s="156">
        <v>134.24522727272713</v>
      </c>
      <c r="AD238" s="156">
        <v>89.534545454545409</v>
      </c>
      <c r="AE238" s="156">
        <v>83.026590909090913</v>
      </c>
      <c r="AF238" s="156">
        <v>68.136363636363669</v>
      </c>
      <c r="AG238" s="156">
        <v>78.112499999999997</v>
      </c>
      <c r="AH238" s="156">
        <v>64.112045454545481</v>
      </c>
      <c r="AI238" s="156">
        <v>116.16659090909091</v>
      </c>
      <c r="AJ238" s="156">
        <v>114.21227272727282</v>
      </c>
      <c r="AK238" s="156">
        <v>0</v>
      </c>
    </row>
    <row r="239" spans="2:37" ht="15" customHeight="1" x14ac:dyDescent="0.35">
      <c r="B239" s="119" t="s">
        <v>39</v>
      </c>
      <c r="C239" s="156">
        <v>60.659588068181897</v>
      </c>
      <c r="D239" s="156">
        <v>122.081676136363</v>
      </c>
      <c r="E239" s="156">
        <v>52.676666666666698</v>
      </c>
      <c r="F239" s="156">
        <v>106.768409090909</v>
      </c>
      <c r="G239" s="156">
        <v>67.869318181818002</v>
      </c>
      <c r="H239" s="156">
        <v>129.97727272727201</v>
      </c>
      <c r="I239" s="156">
        <v>78.9622474747475</v>
      </c>
      <c r="J239" s="156">
        <v>128.67828282828299</v>
      </c>
      <c r="K239" s="156">
        <v>107.816666666667</v>
      </c>
      <c r="L239" s="156">
        <v>278.62772727272699</v>
      </c>
      <c r="M239" s="156">
        <v>120.621590909091</v>
      </c>
      <c r="N239" s="156">
        <v>285.38477272727198</v>
      </c>
      <c r="O239" s="156">
        <v>132.32477272700001</v>
      </c>
      <c r="P239" s="156">
        <v>299.39909090899999</v>
      </c>
      <c r="Q239" s="156">
        <v>140.336408029658</v>
      </c>
      <c r="R239" s="156">
        <v>253.93368628644399</v>
      </c>
      <c r="S239" s="156">
        <v>142.67966818181799</v>
      </c>
      <c r="T239" s="156">
        <v>242.33854469695399</v>
      </c>
      <c r="U239" s="156">
        <v>114.068222727273</v>
      </c>
      <c r="V239" s="156">
        <v>200.600468181818</v>
      </c>
      <c r="W239" s="156">
        <v>119.159913084114</v>
      </c>
      <c r="X239" s="156">
        <v>210.672476246727</v>
      </c>
      <c r="Y239" s="156">
        <v>126.097727272032</v>
      </c>
      <c r="Z239" s="156">
        <v>200.95431818124999</v>
      </c>
      <c r="AA239" s="156">
        <v>110.86181818143901</v>
      </c>
      <c r="AB239" s="156">
        <v>184.76181818166901</v>
      </c>
      <c r="AC239" s="156">
        <v>151.60386363636366</v>
      </c>
      <c r="AD239" s="156">
        <v>220.61409090909115</v>
      </c>
      <c r="AE239" s="156">
        <v>162.57477272727269</v>
      </c>
      <c r="AF239" s="156">
        <v>223.61500000000058</v>
      </c>
      <c r="AG239" s="156">
        <v>163.16977272727266</v>
      </c>
      <c r="AH239" s="156">
        <v>229.60568181818172</v>
      </c>
      <c r="AI239" s="156">
        <v>183.53863636363636</v>
      </c>
      <c r="AJ239" s="156">
        <v>232.79295454545451</v>
      </c>
      <c r="AK239" s="156">
        <v>0</v>
      </c>
    </row>
    <row r="240" spans="2:37" ht="15" customHeight="1" x14ac:dyDescent="0.35">
      <c r="B240" s="119" t="s">
        <v>40</v>
      </c>
      <c r="C240" s="156">
        <v>1.5</v>
      </c>
      <c r="D240" s="156">
        <v>8.8568181818181895</v>
      </c>
      <c r="E240" s="156">
        <v>2.9318181818181799</v>
      </c>
      <c r="F240" s="156">
        <v>6.3977272727272698</v>
      </c>
      <c r="G240" s="156">
        <v>1.97727272727273</v>
      </c>
      <c r="H240" s="156">
        <v>8.4772727272727302</v>
      </c>
      <c r="I240" s="156">
        <v>1.97853535353535</v>
      </c>
      <c r="J240" s="156">
        <v>8.6980808080808103</v>
      </c>
      <c r="K240" s="156">
        <v>7.8068181818181799</v>
      </c>
      <c r="L240" s="156">
        <v>20.545454545454501</v>
      </c>
      <c r="M240" s="156">
        <v>1.80113636363636</v>
      </c>
      <c r="N240" s="156">
        <v>15.909090909090899</v>
      </c>
      <c r="O240" s="156">
        <v>1.22727272727273</v>
      </c>
      <c r="P240" s="156">
        <v>11.357954545454501</v>
      </c>
      <c r="Q240" s="156">
        <v>0.13636363636363599</v>
      </c>
      <c r="R240" s="156">
        <v>4.2954545454545503</v>
      </c>
      <c r="S240" s="156">
        <v>1.47727272727273</v>
      </c>
      <c r="T240" s="156">
        <v>4.3863636363636402</v>
      </c>
      <c r="U240" s="156">
        <v>0</v>
      </c>
      <c r="V240" s="156">
        <v>1.33318181818182</v>
      </c>
      <c r="W240" s="156">
        <v>0.204545454545455</v>
      </c>
      <c r="X240" s="156">
        <v>1.0454545454545501</v>
      </c>
      <c r="Y240" s="156">
        <v>7.3068181816609998</v>
      </c>
      <c r="Z240" s="156">
        <v>4.4772727272140003</v>
      </c>
      <c r="AA240" s="156">
        <v>1.1704545454599999</v>
      </c>
      <c r="AB240" s="156">
        <v>1.0004545454539999</v>
      </c>
      <c r="AC240" s="156">
        <v>3.523636363636363</v>
      </c>
      <c r="AD240" s="156">
        <v>7.3279545454545456</v>
      </c>
      <c r="AE240" s="156">
        <v>4.6100000000000003</v>
      </c>
      <c r="AF240" s="156">
        <v>2.8936363636363645</v>
      </c>
      <c r="AG240" s="156">
        <v>6.5486363636363638</v>
      </c>
      <c r="AH240" s="156">
        <v>2.2534090909090909</v>
      </c>
      <c r="AI240" s="156">
        <v>3.794545454545454</v>
      </c>
      <c r="AJ240" s="156">
        <v>2.4922727272727268</v>
      </c>
      <c r="AK240" s="156">
        <v>0</v>
      </c>
    </row>
    <row r="241" spans="2:37" ht="15" customHeight="1" x14ac:dyDescent="0.35">
      <c r="B241" s="119" t="s">
        <v>41</v>
      </c>
      <c r="C241" s="156">
        <v>12.2727272727273</v>
      </c>
      <c r="D241" s="156">
        <v>14.5</v>
      </c>
      <c r="E241" s="156">
        <v>12.267045454545499</v>
      </c>
      <c r="F241" s="156">
        <v>14.160227272727299</v>
      </c>
      <c r="G241" s="156">
        <v>9.2102272727272805</v>
      </c>
      <c r="H241" s="156">
        <v>11.867045454545501</v>
      </c>
      <c r="I241" s="156">
        <v>8.1988636363636402</v>
      </c>
      <c r="J241" s="156">
        <v>9.6711363636363696</v>
      </c>
      <c r="K241" s="156">
        <v>10.045454545454501</v>
      </c>
      <c r="L241" s="156">
        <v>10.298863636363601</v>
      </c>
      <c r="M241" s="156">
        <v>8.4665909090909093</v>
      </c>
      <c r="N241" s="156">
        <v>9.8734090909090906</v>
      </c>
      <c r="O241" s="156">
        <v>11.701136363636399</v>
      </c>
      <c r="P241" s="156">
        <v>23.715227272727301</v>
      </c>
      <c r="Q241" s="156">
        <v>23.0889161336457</v>
      </c>
      <c r="R241" s="156">
        <v>29.233503200528801</v>
      </c>
      <c r="S241" s="156">
        <v>48.023634090909198</v>
      </c>
      <c r="T241" s="156">
        <v>63.646890909090999</v>
      </c>
      <c r="U241" s="156">
        <v>61.038918181818197</v>
      </c>
      <c r="V241" s="156">
        <v>41.619349999999997</v>
      </c>
      <c r="W241" s="156">
        <v>50.656266296659098</v>
      </c>
      <c r="X241" s="156">
        <v>61.192992133727401</v>
      </c>
      <c r="Y241" s="157">
        <v>0</v>
      </c>
      <c r="Z241" s="157">
        <v>0</v>
      </c>
      <c r="AA241" s="157">
        <v>0</v>
      </c>
      <c r="AB241" s="157">
        <v>0</v>
      </c>
      <c r="AC241" s="157">
        <v>0</v>
      </c>
      <c r="AD241" s="157">
        <v>0</v>
      </c>
      <c r="AE241" s="157">
        <v>0</v>
      </c>
      <c r="AF241" s="157">
        <v>0</v>
      </c>
      <c r="AG241" s="157">
        <v>0</v>
      </c>
      <c r="AH241" s="157">
        <v>0</v>
      </c>
      <c r="AI241" s="157">
        <v>0</v>
      </c>
      <c r="AJ241" s="157">
        <v>0</v>
      </c>
      <c r="AK241" s="157">
        <v>0</v>
      </c>
    </row>
    <row r="242" spans="2:37" ht="15" customHeight="1" x14ac:dyDescent="0.35">
      <c r="B242" s="119" t="s">
        <v>152</v>
      </c>
      <c r="C242" s="156">
        <v>0</v>
      </c>
      <c r="D242" s="156">
        <v>0</v>
      </c>
      <c r="E242" s="156">
        <v>0</v>
      </c>
      <c r="F242" s="156">
        <v>0</v>
      </c>
      <c r="G242" s="156">
        <v>0</v>
      </c>
      <c r="H242" s="156">
        <v>0</v>
      </c>
      <c r="I242" s="156">
        <v>0</v>
      </c>
      <c r="J242" s="156">
        <v>0</v>
      </c>
      <c r="K242" s="156">
        <v>0</v>
      </c>
      <c r="L242" s="156">
        <v>0</v>
      </c>
      <c r="M242" s="156">
        <v>0</v>
      </c>
      <c r="N242" s="156">
        <v>0</v>
      </c>
      <c r="O242" s="156">
        <v>0</v>
      </c>
      <c r="P242" s="156">
        <v>0</v>
      </c>
      <c r="Q242" s="156">
        <v>0</v>
      </c>
      <c r="R242" s="156">
        <v>0</v>
      </c>
      <c r="S242" s="156">
        <v>0</v>
      </c>
      <c r="T242" s="156">
        <v>0</v>
      </c>
      <c r="U242" s="156">
        <v>0</v>
      </c>
      <c r="V242" s="156">
        <v>0</v>
      </c>
      <c r="W242" s="156">
        <v>0</v>
      </c>
      <c r="X242" s="156">
        <v>0</v>
      </c>
      <c r="Y242" s="156">
        <v>7.0386363634949998</v>
      </c>
      <c r="Z242" s="156">
        <v>6.3686363635800003</v>
      </c>
      <c r="AA242" s="157">
        <v>6.6629545454720001</v>
      </c>
      <c r="AB242" s="157">
        <v>10.050454545465</v>
      </c>
      <c r="AC242" s="157">
        <v>9.6281818181818153</v>
      </c>
      <c r="AD242" s="157">
        <v>9.3152272727272756</v>
      </c>
      <c r="AE242" s="157">
        <v>10.131363636363636</v>
      </c>
      <c r="AF242" s="157">
        <v>9.398863636363636</v>
      </c>
      <c r="AG242" s="157">
        <v>19.734545454545458</v>
      </c>
      <c r="AH242" s="157">
        <v>9.0604545454545455</v>
      </c>
      <c r="AI242" s="157">
        <v>20.337727272727285</v>
      </c>
      <c r="AJ242" s="157">
        <v>14.056136363636359</v>
      </c>
      <c r="AK242" s="157">
        <v>0</v>
      </c>
    </row>
    <row r="243" spans="2:37" ht="15" customHeight="1" x14ac:dyDescent="0.35">
      <c r="B243" s="119" t="s">
        <v>14</v>
      </c>
      <c r="C243" s="156">
        <v>0</v>
      </c>
      <c r="D243" s="156">
        <v>0</v>
      </c>
      <c r="E243" s="156">
        <v>0</v>
      </c>
      <c r="F243" s="156">
        <v>4.5454545454545497E-2</v>
      </c>
      <c r="G243" s="156">
        <v>0.5</v>
      </c>
      <c r="H243" s="156">
        <v>9.0909090909090898E-2</v>
      </c>
      <c r="I243" s="156">
        <v>0.42659090909090902</v>
      </c>
      <c r="J243" s="156">
        <v>0.34613636363636402</v>
      </c>
      <c r="K243" s="156">
        <v>53.711742424242502</v>
      </c>
      <c r="L243" s="156">
        <v>68.755681818181799</v>
      </c>
      <c r="M243" s="156">
        <v>59.728181818181802</v>
      </c>
      <c r="N243" s="156">
        <v>96.131818181818403</v>
      </c>
      <c r="O243" s="156">
        <v>0</v>
      </c>
      <c r="P243" s="156">
        <v>0</v>
      </c>
      <c r="Q243" s="156">
        <v>0</v>
      </c>
      <c r="R243" s="156">
        <v>0.11363636363636399</v>
      </c>
      <c r="S243" s="156">
        <v>0</v>
      </c>
      <c r="T243" s="156">
        <v>0</v>
      </c>
      <c r="U243" s="156">
        <v>0</v>
      </c>
      <c r="V243" s="156">
        <v>0</v>
      </c>
      <c r="W243" s="156">
        <v>0</v>
      </c>
      <c r="X243" s="156">
        <v>0</v>
      </c>
      <c r="Y243" s="156">
        <v>13.026363636298999</v>
      </c>
      <c r="Z243" s="156">
        <v>17.745681818112001</v>
      </c>
      <c r="AA243" s="156">
        <v>16.279545454569</v>
      </c>
      <c r="AB243" s="156">
        <v>17.534318181812001</v>
      </c>
      <c r="AC243" s="157">
        <v>28.114545454545461</v>
      </c>
      <c r="AD243" s="157">
        <v>22.105227272727273</v>
      </c>
      <c r="AE243" s="157">
        <v>11.044772727272726</v>
      </c>
      <c r="AF243" s="157">
        <v>6.2447727272727276</v>
      </c>
      <c r="AG243" s="157">
        <v>12.098636363636361</v>
      </c>
      <c r="AH243" s="157">
        <v>10.17909090909091</v>
      </c>
      <c r="AI243" s="157">
        <v>7.4893181818181818</v>
      </c>
      <c r="AJ243" s="157">
        <v>3.6020454545454532</v>
      </c>
      <c r="AK243" s="157">
        <v>0</v>
      </c>
    </row>
    <row r="244" spans="2:37" ht="15" customHeight="1" x14ac:dyDescent="0.35"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</row>
    <row r="245" spans="2:37" ht="15" customHeight="1" x14ac:dyDescent="0.35">
      <c r="H245" s="128"/>
    </row>
    <row r="246" spans="2:37" ht="15" customHeight="1" x14ac:dyDescent="0.35">
      <c r="B246" s="158" t="s">
        <v>107</v>
      </c>
      <c r="C246" s="158"/>
      <c r="D246" s="158"/>
      <c r="E246" s="158"/>
      <c r="F246" s="158"/>
      <c r="G246" s="158"/>
    </row>
    <row r="247" spans="2:37" ht="15" customHeight="1" x14ac:dyDescent="0.35">
      <c r="B247" s="114" t="s">
        <v>98</v>
      </c>
      <c r="C247" s="115"/>
      <c r="D247" s="115"/>
      <c r="E247" s="115"/>
      <c r="F247" s="115"/>
      <c r="G247" s="115"/>
    </row>
    <row r="248" spans="2:37" ht="15" customHeight="1" x14ac:dyDescent="0.35"/>
    <row r="249" spans="2:37" ht="15" customHeight="1" x14ac:dyDescent="0.35"/>
    <row r="250" spans="2:37" ht="15" customHeight="1" x14ac:dyDescent="0.35"/>
    <row r="251" spans="2:37" ht="15" customHeight="1" x14ac:dyDescent="0.35"/>
    <row r="252" spans="2:37" ht="15" customHeight="1" x14ac:dyDescent="0.35"/>
  </sheetData>
  <mergeCells count="83">
    <mergeCell ref="AE187:AF187"/>
    <mergeCell ref="AE202:AF202"/>
    <mergeCell ref="AE217:AF217"/>
    <mergeCell ref="AE232:AF232"/>
    <mergeCell ref="AI187:AK187"/>
    <mergeCell ref="AI202:AK202"/>
    <mergeCell ref="AI217:AK217"/>
    <mergeCell ref="AI232:AK232"/>
    <mergeCell ref="AG187:AH187"/>
    <mergeCell ref="AG202:AH202"/>
    <mergeCell ref="AG217:AH217"/>
    <mergeCell ref="AG232:AH232"/>
    <mergeCell ref="Y187:Z187"/>
    <mergeCell ref="Y202:Z202"/>
    <mergeCell ref="Y217:Z217"/>
    <mergeCell ref="Y232:Z232"/>
    <mergeCell ref="W202:X202"/>
    <mergeCell ref="W217:X217"/>
    <mergeCell ref="W232:X232"/>
    <mergeCell ref="W187:X187"/>
    <mergeCell ref="B44:B45"/>
    <mergeCell ref="B46:B47"/>
    <mergeCell ref="B48:B49"/>
    <mergeCell ref="B52:B53"/>
    <mergeCell ref="B202:B203"/>
    <mergeCell ref="B187:B188"/>
    <mergeCell ref="B50:B51"/>
    <mergeCell ref="B103:D103"/>
    <mergeCell ref="C202:D202"/>
    <mergeCell ref="C187:D187"/>
    <mergeCell ref="B33:B34"/>
    <mergeCell ref="B35:B36"/>
    <mergeCell ref="B37:B38"/>
    <mergeCell ref="B39:B41"/>
    <mergeCell ref="B42:B43"/>
    <mergeCell ref="B232:B233"/>
    <mergeCell ref="M232:N232"/>
    <mergeCell ref="C217:D217"/>
    <mergeCell ref="E217:F217"/>
    <mergeCell ref="G217:H217"/>
    <mergeCell ref="I217:J217"/>
    <mergeCell ref="K217:L217"/>
    <mergeCell ref="C232:D232"/>
    <mergeCell ref="E232:F232"/>
    <mergeCell ref="G232:H232"/>
    <mergeCell ref="I232:J232"/>
    <mergeCell ref="K232:L232"/>
    <mergeCell ref="B217:B218"/>
    <mergeCell ref="E202:F202"/>
    <mergeCell ref="G202:H202"/>
    <mergeCell ref="I202:J202"/>
    <mergeCell ref="K202:L202"/>
    <mergeCell ref="U202:V202"/>
    <mergeCell ref="U217:V217"/>
    <mergeCell ref="U232:V232"/>
    <mergeCell ref="M202:N202"/>
    <mergeCell ref="Q202:R202"/>
    <mergeCell ref="M217:N217"/>
    <mergeCell ref="Q217:R217"/>
    <mergeCell ref="Q232:R232"/>
    <mergeCell ref="S202:T202"/>
    <mergeCell ref="S217:T217"/>
    <mergeCell ref="S232:T232"/>
    <mergeCell ref="O202:P202"/>
    <mergeCell ref="O217:P217"/>
    <mergeCell ref="O232:P232"/>
    <mergeCell ref="E187:F187"/>
    <mergeCell ref="G187:H187"/>
    <mergeCell ref="I187:J187"/>
    <mergeCell ref="U187:V187"/>
    <mergeCell ref="K187:L187"/>
    <mergeCell ref="M187:N187"/>
    <mergeCell ref="Q187:R187"/>
    <mergeCell ref="S187:T187"/>
    <mergeCell ref="O187:P187"/>
    <mergeCell ref="AA187:AB187"/>
    <mergeCell ref="AA232:AB232"/>
    <mergeCell ref="AA202:AB202"/>
    <mergeCell ref="AA217:AB217"/>
    <mergeCell ref="AC187:AD187"/>
    <mergeCell ref="AC202:AD202"/>
    <mergeCell ref="AC217:AD217"/>
    <mergeCell ref="AC232:AD232"/>
  </mergeCells>
  <phoneticPr fontId="16" type="noConversion"/>
  <hyperlinks>
    <hyperlink ref="B247" location="Índice!C58" display="Volver al índice" xr:uid="{00000000-0004-0000-0600-000000000000}"/>
    <hyperlink ref="B3" location="Índice!C58" display="Volver al índice" xr:uid="{00000000-0004-0000-0600-000001000000}"/>
  </hyperlinks>
  <pageMargins left="0.7" right="0.7" top="0.75" bottom="0.75" header="0.3" footer="0.3"/>
  <pageSetup orientation="portrait" verticalDpi="0" r:id="rId1"/>
  <ignoredErrors>
    <ignoredError sqref="C131:R132 S131:S132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553B-47C4-4CDC-8CD1-DC5940E5EDBE}">
  <dimension ref="A1:X70"/>
  <sheetViews>
    <sheetView showGridLines="0" zoomScaleNormal="100" workbookViewId="0">
      <pane ySplit="4" topLeftCell="A5" activePane="bottomLeft" state="frozen"/>
      <selection pane="bottomLeft" activeCell="A3" sqref="A3"/>
    </sheetView>
  </sheetViews>
  <sheetFormatPr baseColWidth="10" defaultRowHeight="14.5" x14ac:dyDescent="0.35"/>
  <cols>
    <col min="1" max="1" width="33.81640625" customWidth="1"/>
    <col min="2" max="7" width="13.7265625" customWidth="1"/>
    <col min="8" max="9" width="14.26953125" customWidth="1"/>
  </cols>
  <sheetData>
    <row r="1" spans="1:24" ht="21" x14ac:dyDescent="0.35">
      <c r="A1" s="179" t="s">
        <v>381</v>
      </c>
      <c r="B1" s="179"/>
      <c r="C1" s="179"/>
      <c r="D1" s="179"/>
      <c r="E1" s="179"/>
      <c r="F1" s="179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</row>
    <row r="2" spans="1:24" x14ac:dyDescent="0.3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</row>
    <row r="3" spans="1:24" x14ac:dyDescent="0.35">
      <c r="A3" s="114" t="s">
        <v>98</v>
      </c>
      <c r="B3" s="181"/>
      <c r="C3" s="181"/>
      <c r="D3" s="181"/>
      <c r="E3" s="181"/>
      <c r="F3" s="181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</row>
    <row r="6" spans="1:24" x14ac:dyDescent="0.35">
      <c r="A6" s="182" t="s">
        <v>382</v>
      </c>
    </row>
    <row r="7" spans="1:24" ht="26" x14ac:dyDescent="0.35">
      <c r="A7" s="183" t="s">
        <v>147</v>
      </c>
      <c r="B7" s="184">
        <v>2019</v>
      </c>
      <c r="C7" s="184">
        <v>2020</v>
      </c>
      <c r="D7" s="184">
        <v>2021</v>
      </c>
      <c r="E7" s="184">
        <v>2022</v>
      </c>
      <c r="F7" s="184">
        <v>2023</v>
      </c>
      <c r="G7" s="184">
        <v>2024</v>
      </c>
      <c r="H7" s="184" t="s">
        <v>383</v>
      </c>
      <c r="I7" s="184" t="s">
        <v>384</v>
      </c>
    </row>
    <row r="8" spans="1:24" x14ac:dyDescent="0.35">
      <c r="A8" s="185" t="s">
        <v>385</v>
      </c>
      <c r="B8" s="186">
        <v>0.34562584118438761</v>
      </c>
      <c r="C8" s="186">
        <v>0.30020481810201893</v>
      </c>
      <c r="D8" s="186">
        <v>0.29890916505250281</v>
      </c>
      <c r="E8" s="186">
        <v>0.28396031823985857</v>
      </c>
      <c r="F8" s="186">
        <v>0.27927588157646616</v>
      </c>
      <c r="G8" s="186">
        <v>0.25828115073963154</v>
      </c>
      <c r="H8" s="187">
        <f>100*(G8-C8)</f>
        <v>-4.1923667362387391</v>
      </c>
      <c r="I8" s="187">
        <f>(G8-F8)*100</f>
        <v>-2.0994730836834616</v>
      </c>
    </row>
    <row r="9" spans="1:24" x14ac:dyDescent="0.35">
      <c r="A9" s="185" t="s">
        <v>386</v>
      </c>
      <c r="B9" s="186">
        <v>0.30565167243367936</v>
      </c>
      <c r="C9" s="186">
        <v>0.24091902702199897</v>
      </c>
      <c r="D9" s="186">
        <v>0.26701545318025482</v>
      </c>
      <c r="E9" s="186">
        <v>0.2550646701590098</v>
      </c>
      <c r="F9" s="186">
        <v>0.25185577942735948</v>
      </c>
      <c r="G9" s="186">
        <v>0.25789934354485777</v>
      </c>
      <c r="H9" s="187">
        <f t="shared" ref="H9:H11" si="0">100*(G9-C9)</f>
        <v>1.6980316522858807</v>
      </c>
      <c r="I9" s="187">
        <f>(G9-F9)*100</f>
        <v>0.60435641174982901</v>
      </c>
    </row>
    <row r="10" spans="1:24" x14ac:dyDescent="0.35">
      <c r="A10" s="185" t="s">
        <v>387</v>
      </c>
      <c r="B10" s="186">
        <v>0.26241639196268585</v>
      </c>
      <c r="C10" s="186">
        <v>0.2252652181312759</v>
      </c>
      <c r="D10" s="186">
        <v>0.22536545552592074</v>
      </c>
      <c r="E10" s="186">
        <v>0.22820055350294313</v>
      </c>
      <c r="F10" s="186">
        <v>0.22216778267733681</v>
      </c>
      <c r="G10" s="186">
        <v>0.21800651639071747</v>
      </c>
      <c r="H10" s="187">
        <f t="shared" si="0"/>
        <v>-0.72587017405584264</v>
      </c>
      <c r="I10" s="187">
        <f>(G10-F10)*100</f>
        <v>-0.41612662866193362</v>
      </c>
    </row>
    <row r="11" spans="1:24" x14ac:dyDescent="0.35">
      <c r="A11" s="188" t="s">
        <v>18</v>
      </c>
      <c r="B11" s="189">
        <v>0.28001774773669158</v>
      </c>
      <c r="C11" s="189">
        <v>0.23607009446324148</v>
      </c>
      <c r="D11" s="189">
        <v>0.24132640185736637</v>
      </c>
      <c r="E11" s="189">
        <v>0.23934521785592849</v>
      </c>
      <c r="F11" s="189">
        <v>0.23413985044136665</v>
      </c>
      <c r="G11" s="189">
        <v>0.23043350693170983</v>
      </c>
      <c r="H11" s="190">
        <f t="shared" si="0"/>
        <v>-0.56365875315316505</v>
      </c>
      <c r="I11" s="190">
        <f>(G11-F11)*100</f>
        <v>-0.37063435096568176</v>
      </c>
    </row>
    <row r="13" spans="1:24" x14ac:dyDescent="0.35">
      <c r="A13" s="182" t="s">
        <v>388</v>
      </c>
    </row>
    <row r="14" spans="1:24" ht="26" x14ac:dyDescent="0.35">
      <c r="A14" s="183" t="s">
        <v>389</v>
      </c>
      <c r="B14" s="191">
        <v>2019</v>
      </c>
      <c r="C14" s="191">
        <v>2020</v>
      </c>
      <c r="D14" s="191">
        <v>2021</v>
      </c>
      <c r="E14" s="191">
        <v>2022</v>
      </c>
      <c r="F14" s="191">
        <v>2023</v>
      </c>
      <c r="G14" s="191">
        <v>2024</v>
      </c>
      <c r="H14" s="184" t="s">
        <v>383</v>
      </c>
      <c r="I14" s="184" t="s">
        <v>384</v>
      </c>
    </row>
    <row r="15" spans="1:24" x14ac:dyDescent="0.35">
      <c r="A15" s="185" t="s">
        <v>390</v>
      </c>
      <c r="B15" s="186">
        <v>0.30708661417322836</v>
      </c>
      <c r="C15" s="186">
        <v>0.31325301204819278</v>
      </c>
      <c r="D15" s="186">
        <v>0.48398576512455516</v>
      </c>
      <c r="E15" s="186">
        <v>0.44788732394366199</v>
      </c>
      <c r="F15" s="186">
        <v>0.39522258414766559</v>
      </c>
      <c r="G15" s="186">
        <v>0.37019230769230771</v>
      </c>
      <c r="H15" s="187">
        <f t="shared" ref="H15:H21" si="1">100*(G15-C15)</f>
        <v>5.6939295644114924</v>
      </c>
      <c r="I15" s="187">
        <f t="shared" ref="I15:I21" si="2">(G15-F15)*100</f>
        <v>-2.5030276455357878</v>
      </c>
    </row>
    <row r="16" spans="1:24" x14ac:dyDescent="0.35">
      <c r="A16" s="185" t="s">
        <v>391</v>
      </c>
      <c r="B16" s="186">
        <v>0.34607006716282446</v>
      </c>
      <c r="C16" s="186">
        <v>0.29976816853139804</v>
      </c>
      <c r="D16" s="186">
        <v>0.28766086298258897</v>
      </c>
      <c r="E16" s="186">
        <v>0.27167141801288142</v>
      </c>
      <c r="F16" s="186">
        <v>0.2682498709344347</v>
      </c>
      <c r="G16" s="186">
        <v>0.24398730938491453</v>
      </c>
      <c r="H16" s="187">
        <f t="shared" si="1"/>
        <v>-5.5780859146483506</v>
      </c>
      <c r="I16" s="187">
        <f t="shared" si="2"/>
        <v>-2.426256154952017</v>
      </c>
    </row>
    <row r="17" spans="1:9" x14ac:dyDescent="0.35">
      <c r="A17" s="185" t="s">
        <v>386</v>
      </c>
      <c r="B17" s="186">
        <v>0.30565167243367936</v>
      </c>
      <c r="C17" s="186">
        <v>0.24091902702199897</v>
      </c>
      <c r="D17" s="186">
        <v>0.26701545318025482</v>
      </c>
      <c r="E17" s="186">
        <v>0.2550646701590098</v>
      </c>
      <c r="F17" s="186">
        <v>0.25185577942735948</v>
      </c>
      <c r="G17" s="186">
        <v>0.25789934354485777</v>
      </c>
      <c r="H17" s="187">
        <f t="shared" si="1"/>
        <v>1.6980316522858807</v>
      </c>
      <c r="I17" s="187">
        <f t="shared" si="2"/>
        <v>0.60435641174982901</v>
      </c>
    </row>
    <row r="18" spans="1:9" x14ac:dyDescent="0.35">
      <c r="A18" s="185" t="s">
        <v>392</v>
      </c>
      <c r="B18" s="186">
        <v>0.1655724006207473</v>
      </c>
      <c r="C18" s="186">
        <v>0.12270397881038751</v>
      </c>
      <c r="D18" s="186">
        <v>0.14955369366409288</v>
      </c>
      <c r="E18" s="186">
        <v>0.15464028971406951</v>
      </c>
      <c r="F18" s="186">
        <v>0.16928107914771856</v>
      </c>
      <c r="G18" s="186">
        <v>0.15915106117353309</v>
      </c>
      <c r="H18" s="187">
        <f t="shared" si="1"/>
        <v>3.6447082363145573</v>
      </c>
      <c r="I18" s="187">
        <f t="shared" si="2"/>
        <v>-1.0130017974185472</v>
      </c>
    </row>
    <row r="19" spans="1:9" x14ac:dyDescent="0.35">
      <c r="A19" s="185" t="s">
        <v>393</v>
      </c>
      <c r="B19" s="186">
        <v>0.1776183644189383</v>
      </c>
      <c r="C19" s="186">
        <v>0.14261177904593053</v>
      </c>
      <c r="D19" s="186">
        <v>0.1906750173973556</v>
      </c>
      <c r="E19" s="186">
        <v>0.18596730245231607</v>
      </c>
      <c r="F19" s="186">
        <v>0.17882117882117882</v>
      </c>
      <c r="G19" s="186">
        <v>0.18030339513604624</v>
      </c>
      <c r="H19" s="187">
        <f t="shared" si="1"/>
        <v>3.7691616090115705</v>
      </c>
      <c r="I19" s="187">
        <f t="shared" si="2"/>
        <v>0.14822163148674183</v>
      </c>
    </row>
    <row r="20" spans="1:9" x14ac:dyDescent="0.35">
      <c r="A20" s="185" t="s">
        <v>394</v>
      </c>
      <c r="B20" s="186">
        <v>0.32853943180478606</v>
      </c>
      <c r="C20" s="186">
        <v>0.3185341388350621</v>
      </c>
      <c r="D20" s="186">
        <v>0.28953932619746769</v>
      </c>
      <c r="E20" s="186">
        <v>0.29269599380915529</v>
      </c>
      <c r="F20" s="186">
        <v>0.27832374206876198</v>
      </c>
      <c r="G20" s="186">
        <v>0.27501816596424938</v>
      </c>
      <c r="H20" s="187">
        <f t="shared" si="1"/>
        <v>-4.3515972870812716</v>
      </c>
      <c r="I20" s="187">
        <f t="shared" si="2"/>
        <v>-0.33055761045125975</v>
      </c>
    </row>
    <row r="21" spans="1:9" x14ac:dyDescent="0.35">
      <c r="A21" s="188" t="s">
        <v>18</v>
      </c>
      <c r="B21" s="189">
        <v>0.28001774773669158</v>
      </c>
      <c r="C21" s="189">
        <v>0.23607009446324148</v>
      </c>
      <c r="D21" s="189">
        <v>0.24132640185736637</v>
      </c>
      <c r="E21" s="189">
        <v>0.23934521785592849</v>
      </c>
      <c r="F21" s="189">
        <v>0.23413985044136665</v>
      </c>
      <c r="G21" s="189">
        <v>0.23043350693170983</v>
      </c>
      <c r="H21" s="190">
        <f t="shared" si="1"/>
        <v>-0.56365875315316505</v>
      </c>
      <c r="I21" s="190">
        <f t="shared" si="2"/>
        <v>-0.37063435096568176</v>
      </c>
    </row>
    <row r="23" spans="1:9" x14ac:dyDescent="0.35">
      <c r="A23" s="182" t="s">
        <v>395</v>
      </c>
    </row>
    <row r="24" spans="1:9" ht="26" x14ac:dyDescent="0.35">
      <c r="A24" s="183" t="s">
        <v>124</v>
      </c>
      <c r="B24" s="184">
        <v>2019</v>
      </c>
      <c r="C24" s="184">
        <v>2020</v>
      </c>
      <c r="D24" s="184">
        <v>2021</v>
      </c>
      <c r="E24" s="184">
        <v>2022</v>
      </c>
      <c r="F24" s="184">
        <v>2023</v>
      </c>
      <c r="G24" s="184">
        <v>2024</v>
      </c>
      <c r="H24" s="184" t="s">
        <v>383</v>
      </c>
      <c r="I24" s="184" t="s">
        <v>384</v>
      </c>
    </row>
    <row r="25" spans="1:9" x14ac:dyDescent="0.35">
      <c r="A25" s="185" t="s">
        <v>36</v>
      </c>
      <c r="B25" s="186">
        <v>0.29964040536122916</v>
      </c>
      <c r="C25" s="186">
        <v>0.25343762679770976</v>
      </c>
      <c r="D25" s="186">
        <v>0.26460330292181544</v>
      </c>
      <c r="E25" s="186">
        <v>0.26108091387158072</v>
      </c>
      <c r="F25" s="186">
        <v>0.25087723029155945</v>
      </c>
      <c r="G25" s="186">
        <v>0.24246941183777404</v>
      </c>
      <c r="H25" s="187">
        <f>100*(G25-C25)</f>
        <v>-1.0968214959935718</v>
      </c>
      <c r="I25" s="187">
        <f>(G25-F25)*100</f>
        <v>-0.84078184537854095</v>
      </c>
    </row>
    <row r="26" spans="1:9" x14ac:dyDescent="0.35">
      <c r="A26" s="185" t="s">
        <v>37</v>
      </c>
      <c r="B26" s="186">
        <v>0.26502231696755713</v>
      </c>
      <c r="C26" s="186">
        <v>0.22276338514680483</v>
      </c>
      <c r="D26" s="186">
        <v>0.22325623094853864</v>
      </c>
      <c r="E26" s="186">
        <v>0.22228964751980859</v>
      </c>
      <c r="F26" s="186">
        <v>0.22095458276792146</v>
      </c>
      <c r="G26" s="186">
        <v>0.22086535771300669</v>
      </c>
      <c r="H26" s="187">
        <f t="shared" ref="H26" si="3">100*(G26-C26)</f>
        <v>-0.18980274337981329</v>
      </c>
      <c r="I26" s="187">
        <f>(G26-F26)*100</f>
        <v>-8.9225054914765511E-3</v>
      </c>
    </row>
    <row r="27" spans="1:9" x14ac:dyDescent="0.35">
      <c r="A27" s="188" t="s">
        <v>396</v>
      </c>
      <c r="B27" s="190">
        <f>100*(B25-B26)</f>
        <v>3.4618088393672029</v>
      </c>
      <c r="C27" s="190">
        <f t="shared" ref="C27:G27" si="4">100*(C25-C26)</f>
        <v>3.0674241650904932</v>
      </c>
      <c r="D27" s="190">
        <f t="shared" si="4"/>
        <v>4.1347071973276801</v>
      </c>
      <c r="E27" s="190">
        <f t="shared" si="4"/>
        <v>3.8791266351772129</v>
      </c>
      <c r="F27" s="190">
        <f t="shared" si="4"/>
        <v>2.9922647523637993</v>
      </c>
      <c r="G27" s="190">
        <f t="shared" si="4"/>
        <v>2.1604054124767345</v>
      </c>
      <c r="H27" s="190">
        <f>(G27-C27)</f>
        <v>-0.90701875261375875</v>
      </c>
      <c r="I27" s="190">
        <f>(G27-F27)</f>
        <v>-0.83185933988706484</v>
      </c>
    </row>
    <row r="29" spans="1:9" x14ac:dyDescent="0.35">
      <c r="A29" s="182" t="s">
        <v>397</v>
      </c>
    </row>
    <row r="30" spans="1:9" ht="26" x14ac:dyDescent="0.35">
      <c r="A30" s="183" t="s">
        <v>398</v>
      </c>
      <c r="B30" s="191">
        <v>2019</v>
      </c>
      <c r="C30" s="191">
        <v>2020</v>
      </c>
      <c r="D30" s="191">
        <v>2021</v>
      </c>
      <c r="E30" s="191">
        <v>2022</v>
      </c>
      <c r="F30" s="191">
        <v>2023</v>
      </c>
      <c r="G30" s="191">
        <v>2024</v>
      </c>
      <c r="H30" s="184" t="s">
        <v>383</v>
      </c>
      <c r="I30" s="184" t="s">
        <v>384</v>
      </c>
    </row>
    <row r="31" spans="1:9" x14ac:dyDescent="0.35">
      <c r="A31" s="185" t="s">
        <v>21</v>
      </c>
      <c r="B31" s="186">
        <v>0.12550876933323465</v>
      </c>
      <c r="C31" s="186">
        <v>0.10486785233472684</v>
      </c>
      <c r="D31" s="186">
        <v>0.13356918763767439</v>
      </c>
      <c r="E31" s="186">
        <v>0.12893081761006289</v>
      </c>
      <c r="F31" s="186">
        <v>0.13303112722877003</v>
      </c>
      <c r="G31" s="186">
        <v>0.13285714285714287</v>
      </c>
      <c r="H31" s="187">
        <f t="shared" ref="H31:H36" si="5">100*(G31-C31)</f>
        <v>2.7989290522416028</v>
      </c>
      <c r="I31" s="187">
        <f t="shared" ref="I31:I36" si="6">(G31-F31)*100</f>
        <v>-1.7398437162716163E-2</v>
      </c>
    </row>
    <row r="32" spans="1:9" x14ac:dyDescent="0.35">
      <c r="A32" s="185" t="s">
        <v>22</v>
      </c>
      <c r="B32" s="186">
        <v>0.2494028472244339</v>
      </c>
      <c r="C32" s="186">
        <v>0.20641878429329</v>
      </c>
      <c r="D32" s="186">
        <v>0.22535334913528224</v>
      </c>
      <c r="E32" s="186">
        <v>0.21116626694182608</v>
      </c>
      <c r="F32" s="186">
        <v>0.21359020544547994</v>
      </c>
      <c r="G32" s="186">
        <v>0.21346731045282527</v>
      </c>
      <c r="H32" s="187">
        <f t="shared" si="5"/>
        <v>0.70485261595352733</v>
      </c>
      <c r="I32" s="187">
        <f t="shared" si="6"/>
        <v>-1.2289499265466519E-2</v>
      </c>
    </row>
    <row r="33" spans="1:9" x14ac:dyDescent="0.35">
      <c r="A33" s="185" t="s">
        <v>399</v>
      </c>
      <c r="B33" s="186">
        <v>0.17866100713872274</v>
      </c>
      <c r="C33" s="186">
        <v>0.2565473994835854</v>
      </c>
      <c r="D33" s="186">
        <v>0.17574796909054885</v>
      </c>
      <c r="E33" s="186">
        <v>0.21063717746182201</v>
      </c>
      <c r="F33" s="186">
        <v>0.20187561697926951</v>
      </c>
      <c r="G33" s="186">
        <v>0.18824638592080453</v>
      </c>
      <c r="H33" s="187">
        <f t="shared" si="5"/>
        <v>-6.830101356278087</v>
      </c>
      <c r="I33" s="187">
        <f t="shared" si="6"/>
        <v>-1.3629231058464975</v>
      </c>
    </row>
    <row r="34" spans="1:9" x14ac:dyDescent="0.35">
      <c r="A34" s="185" t="s">
        <v>23</v>
      </c>
      <c r="B34" s="186">
        <v>0.34565198911934714</v>
      </c>
      <c r="C34" s="186">
        <v>0.28855221272827364</v>
      </c>
      <c r="D34" s="186">
        <v>0.29599281319758264</v>
      </c>
      <c r="E34" s="186">
        <v>0.30702789699570815</v>
      </c>
      <c r="F34" s="186">
        <v>0.29748705576188023</v>
      </c>
      <c r="G34" s="186">
        <v>0.28195706826532585</v>
      </c>
      <c r="H34" s="187">
        <f t="shared" si="5"/>
        <v>-0.65951444629477884</v>
      </c>
      <c r="I34" s="187">
        <f t="shared" si="6"/>
        <v>-1.5529987496554376</v>
      </c>
    </row>
    <row r="35" spans="1:9" x14ac:dyDescent="0.35">
      <c r="A35" s="185" t="s">
        <v>24</v>
      </c>
      <c r="B35" s="186">
        <v>0.30645161290322581</v>
      </c>
      <c r="C35" s="186">
        <v>0.30127360562143168</v>
      </c>
      <c r="D35" s="186">
        <v>0.31965847563515204</v>
      </c>
      <c r="E35" s="186">
        <v>0.28369421122403887</v>
      </c>
      <c r="F35" s="186">
        <v>0.28146543234193422</v>
      </c>
      <c r="G35" s="186">
        <v>0.32211981566820275</v>
      </c>
      <c r="H35" s="187">
        <f t="shared" si="5"/>
        <v>2.0846210046771061</v>
      </c>
      <c r="I35" s="187">
        <f t="shared" si="6"/>
        <v>4.0654383326268526</v>
      </c>
    </row>
    <row r="36" spans="1:9" x14ac:dyDescent="0.35">
      <c r="A36" s="185" t="s">
        <v>39</v>
      </c>
      <c r="B36" s="186">
        <v>0.29942693409742122</v>
      </c>
      <c r="C36" s="186">
        <v>0.28247422680412371</v>
      </c>
      <c r="D36" s="186">
        <v>0.25456578456951173</v>
      </c>
      <c r="E36" s="186">
        <v>0.25785175879396988</v>
      </c>
      <c r="F36" s="186">
        <v>0.24170918367346939</v>
      </c>
      <c r="G36" s="186">
        <v>0.25147058823529411</v>
      </c>
      <c r="H36" s="187">
        <f t="shared" si="5"/>
        <v>-3.1003638568829595</v>
      </c>
      <c r="I36" s="187">
        <f t="shared" si="6"/>
        <v>0.97614045618247269</v>
      </c>
    </row>
    <row r="38" spans="1:9" x14ac:dyDescent="0.35">
      <c r="A38" s="182" t="s">
        <v>400</v>
      </c>
    </row>
    <row r="39" spans="1:9" ht="26" x14ac:dyDescent="0.35">
      <c r="A39" s="183" t="s">
        <v>401</v>
      </c>
      <c r="B39" s="191">
        <v>2019</v>
      </c>
      <c r="C39" s="191">
        <v>2020</v>
      </c>
      <c r="D39" s="191">
        <v>2021</v>
      </c>
      <c r="E39" s="191">
        <v>2022</v>
      </c>
      <c r="F39" s="191">
        <v>2023</v>
      </c>
      <c r="G39" s="191">
        <v>2024</v>
      </c>
      <c r="H39" s="184" t="s">
        <v>383</v>
      </c>
      <c r="I39" s="184" t="s">
        <v>384</v>
      </c>
    </row>
    <row r="40" spans="1:9" x14ac:dyDescent="0.35">
      <c r="A40" s="185" t="s">
        <v>402</v>
      </c>
      <c r="B40" s="186">
        <v>0.36655272153562979</v>
      </c>
      <c r="C40" s="186">
        <v>0.31438833720684556</v>
      </c>
      <c r="D40" s="186">
        <v>0.34901142667488499</v>
      </c>
      <c r="E40" s="186">
        <v>0.3521159048186695</v>
      </c>
      <c r="F40" s="186">
        <v>0.33303985171455053</v>
      </c>
      <c r="G40" s="186">
        <v>0.32729007633587787</v>
      </c>
      <c r="H40" s="187">
        <f t="shared" ref="H40:H45" si="7">100*(G40-C40)</f>
        <v>1.2901739129032308</v>
      </c>
      <c r="I40" s="187">
        <f t="shared" ref="I40:I45" si="8">(G40-F40)*100</f>
        <v>-0.57497753786726613</v>
      </c>
    </row>
    <row r="41" spans="1:9" x14ac:dyDescent="0.35">
      <c r="A41" s="185" t="s">
        <v>403</v>
      </c>
      <c r="B41" s="186">
        <v>0.26919965327939904</v>
      </c>
      <c r="C41" s="186">
        <v>0.23052211159990738</v>
      </c>
      <c r="D41" s="186">
        <v>0.24952481211802205</v>
      </c>
      <c r="E41" s="186">
        <v>0.24286158983501713</v>
      </c>
      <c r="F41" s="186">
        <v>0.23778885850624631</v>
      </c>
      <c r="G41" s="186">
        <v>0.23415892672858618</v>
      </c>
      <c r="H41" s="187">
        <f t="shared" si="7"/>
        <v>0.36368151286788053</v>
      </c>
      <c r="I41" s="187">
        <f t="shared" si="8"/>
        <v>-0.36299317776601336</v>
      </c>
    </row>
    <row r="42" spans="1:9" x14ac:dyDescent="0.35">
      <c r="A42" s="185" t="s">
        <v>404</v>
      </c>
      <c r="B42" s="186">
        <v>0.23550221099178775</v>
      </c>
      <c r="C42" s="186">
        <v>0.19847649509700771</v>
      </c>
      <c r="D42" s="186">
        <v>0.18596891366784929</v>
      </c>
      <c r="E42" s="186">
        <v>0.18376016993306882</v>
      </c>
      <c r="F42" s="186">
        <v>0.18419356062042549</v>
      </c>
      <c r="G42" s="186">
        <v>0.18814114223353948</v>
      </c>
      <c r="H42" s="187">
        <f t="shared" si="7"/>
        <v>-1.0335352863468232</v>
      </c>
      <c r="I42" s="187">
        <f t="shared" si="8"/>
        <v>0.39475816131139818</v>
      </c>
    </row>
    <row r="43" spans="1:9" x14ac:dyDescent="0.35">
      <c r="A43" s="185" t="s">
        <v>405</v>
      </c>
      <c r="B43" s="186">
        <v>0.21782248858447489</v>
      </c>
      <c r="C43" s="186">
        <v>0.18218416044503</v>
      </c>
      <c r="D43" s="186">
        <v>0.1634281492427041</v>
      </c>
      <c r="E43" s="186">
        <v>0.16658396540724463</v>
      </c>
      <c r="F43" s="186">
        <v>0.17535903250188964</v>
      </c>
      <c r="G43" s="186">
        <v>0.17195179425031981</v>
      </c>
      <c r="H43" s="187">
        <f t="shared" si="7"/>
        <v>-1.0232366194710185</v>
      </c>
      <c r="I43" s="187">
        <f t="shared" si="8"/>
        <v>-0.34072382515698274</v>
      </c>
    </row>
    <row r="44" spans="1:9" x14ac:dyDescent="0.35">
      <c r="A44" s="185" t="s">
        <v>406</v>
      </c>
      <c r="B44" s="186">
        <v>0.27994810436788237</v>
      </c>
      <c r="C44" s="186">
        <v>0.23119903352461493</v>
      </c>
      <c r="D44" s="186">
        <v>0.21291501675296984</v>
      </c>
      <c r="E44" s="186">
        <v>0.2139991083370486</v>
      </c>
      <c r="F44" s="186">
        <v>0.21997105643994211</v>
      </c>
      <c r="G44" s="186">
        <v>0.20997000428510212</v>
      </c>
      <c r="H44" s="187">
        <f t="shared" si="7"/>
        <v>-2.1229029239512807</v>
      </c>
      <c r="I44" s="187">
        <f t="shared" si="8"/>
        <v>-1.0001052154839984</v>
      </c>
    </row>
    <row r="45" spans="1:9" x14ac:dyDescent="0.35">
      <c r="A45" s="188" t="s">
        <v>18</v>
      </c>
      <c r="B45" s="189">
        <v>0.28001774773669158</v>
      </c>
      <c r="C45" s="189">
        <v>0.23607009446324148</v>
      </c>
      <c r="D45" s="189">
        <v>0.24132640185736637</v>
      </c>
      <c r="E45" s="189">
        <v>0.23934521785592849</v>
      </c>
      <c r="F45" s="189">
        <v>0.23413985044136665</v>
      </c>
      <c r="G45" s="189">
        <v>0.23043350693170983</v>
      </c>
      <c r="H45" s="190">
        <f t="shared" si="7"/>
        <v>-0.56365875315316505</v>
      </c>
      <c r="I45" s="190">
        <f t="shared" si="8"/>
        <v>-0.37063435096568176</v>
      </c>
    </row>
    <row r="47" spans="1:9" x14ac:dyDescent="0.35">
      <c r="A47" s="182" t="s">
        <v>407</v>
      </c>
    </row>
    <row r="48" spans="1:9" ht="26" x14ac:dyDescent="0.35">
      <c r="A48" s="183" t="s">
        <v>408</v>
      </c>
      <c r="B48" s="191">
        <v>2019</v>
      </c>
      <c r="C48" s="191">
        <v>2020</v>
      </c>
      <c r="D48" s="191">
        <v>2021</v>
      </c>
      <c r="E48" s="191">
        <v>2022</v>
      </c>
      <c r="F48" s="191">
        <v>2023</v>
      </c>
      <c r="G48" s="191">
        <v>2024</v>
      </c>
      <c r="H48" s="184" t="s">
        <v>383</v>
      </c>
      <c r="I48" s="184" t="s">
        <v>384</v>
      </c>
    </row>
    <row r="49" spans="1:9" x14ac:dyDescent="0.35">
      <c r="A49" s="185" t="s">
        <v>25</v>
      </c>
      <c r="B49" s="186">
        <v>0.42216818729557581</v>
      </c>
      <c r="C49" s="186">
        <v>0.36415965888902047</v>
      </c>
      <c r="D49" s="186">
        <v>0.3746257947994755</v>
      </c>
      <c r="E49" s="186">
        <v>0.37240094154570419</v>
      </c>
      <c r="F49" s="186">
        <v>0.35961611735568677</v>
      </c>
      <c r="G49" s="186">
        <v>0.3614946049097677</v>
      </c>
      <c r="H49" s="187">
        <f>100*(G49-C49)</f>
        <v>-0.26650539792527628</v>
      </c>
      <c r="I49" s="187">
        <f>(G49-F49)*100</f>
        <v>0.1878487554080932</v>
      </c>
    </row>
    <row r="50" spans="1:9" x14ac:dyDescent="0.35">
      <c r="A50" s="185" t="s">
        <v>100</v>
      </c>
      <c r="B50" s="186">
        <v>0.22659732540861813</v>
      </c>
      <c r="C50" s="186">
        <v>0.19761740751245999</v>
      </c>
      <c r="D50" s="186">
        <v>0.19952889574787799</v>
      </c>
      <c r="E50" s="186">
        <v>0.20048520521794463</v>
      </c>
      <c r="F50" s="186">
        <v>0.1977193660610746</v>
      </c>
      <c r="G50" s="186">
        <v>0.19489276235564162</v>
      </c>
      <c r="H50" s="187">
        <f t="shared" ref="H50:H53" si="9">100*(G50-C50)</f>
        <v>-0.27246451568183616</v>
      </c>
      <c r="I50" s="187">
        <f t="shared" ref="I50:I53" si="10">(G50-F50)*100</f>
        <v>-0.28266037054329729</v>
      </c>
    </row>
    <row r="51" spans="1:9" x14ac:dyDescent="0.35">
      <c r="A51" s="185" t="s">
        <v>101</v>
      </c>
      <c r="B51" s="186">
        <v>0.16858986896147077</v>
      </c>
      <c r="C51" s="186">
        <v>0.15114974761637689</v>
      </c>
      <c r="D51" s="186">
        <v>0.1545251515473785</v>
      </c>
      <c r="E51" s="186">
        <v>0.1502374721333721</v>
      </c>
      <c r="F51" s="186">
        <v>0.14723870378822457</v>
      </c>
      <c r="G51" s="186">
        <v>0.14593619445499431</v>
      </c>
      <c r="H51" s="187">
        <f t="shared" si="9"/>
        <v>-0.52135531613825836</v>
      </c>
      <c r="I51" s="187">
        <f t="shared" si="10"/>
        <v>-0.13025093332302562</v>
      </c>
    </row>
    <row r="52" spans="1:9" x14ac:dyDescent="0.35">
      <c r="A52" s="185" t="s">
        <v>28</v>
      </c>
      <c r="B52" s="186">
        <v>0.10669146552817348</v>
      </c>
      <c r="C52" s="186">
        <v>9.2176732873935949E-2</v>
      </c>
      <c r="D52" s="186">
        <v>9.7441104792851341E-2</v>
      </c>
      <c r="E52" s="186">
        <v>0.10708130385912326</v>
      </c>
      <c r="F52" s="186">
        <v>0.11316629028210919</v>
      </c>
      <c r="G52" s="186">
        <v>9.9879449723443481E-2</v>
      </c>
      <c r="H52" s="187">
        <f t="shared" si="9"/>
        <v>0.77027168495075315</v>
      </c>
      <c r="I52" s="187">
        <f t="shared" si="10"/>
        <v>-1.3286840558665705</v>
      </c>
    </row>
    <row r="53" spans="1:9" x14ac:dyDescent="0.35">
      <c r="A53" s="188" t="s">
        <v>18</v>
      </c>
      <c r="B53" s="189">
        <v>0.28001774773669158</v>
      </c>
      <c r="C53" s="189">
        <v>0.23607009446324148</v>
      </c>
      <c r="D53" s="189">
        <v>0.24132640185736637</v>
      </c>
      <c r="E53" s="189">
        <v>0.23934521785592849</v>
      </c>
      <c r="F53" s="189">
        <v>0.23413985044136665</v>
      </c>
      <c r="G53" s="189">
        <v>0.23043350693170983</v>
      </c>
      <c r="H53" s="190">
        <f t="shared" si="9"/>
        <v>-0.56365875315316505</v>
      </c>
      <c r="I53" s="190">
        <f t="shared" si="10"/>
        <v>-0.37063435096568176</v>
      </c>
    </row>
    <row r="55" spans="1:9" x14ac:dyDescent="0.35">
      <c r="A55" s="182" t="s">
        <v>409</v>
      </c>
    </row>
    <row r="56" spans="1:9" ht="26" x14ac:dyDescent="0.35">
      <c r="A56" s="183" t="s">
        <v>410</v>
      </c>
      <c r="B56" s="191">
        <v>2019</v>
      </c>
      <c r="C56" s="191">
        <v>2020</v>
      </c>
      <c r="D56" s="191">
        <v>2021</v>
      </c>
      <c r="E56" s="191">
        <v>2022</v>
      </c>
      <c r="F56" s="191">
        <v>2023</v>
      </c>
      <c r="G56" s="191">
        <v>2024</v>
      </c>
      <c r="H56" s="184" t="s">
        <v>383</v>
      </c>
      <c r="I56" s="184" t="s">
        <v>384</v>
      </c>
    </row>
    <row r="57" spans="1:9" x14ac:dyDescent="0.35">
      <c r="A57" s="185" t="s">
        <v>411</v>
      </c>
      <c r="B57" s="186">
        <v>0.45575596174797239</v>
      </c>
      <c r="C57" s="186">
        <v>0.45802113352545631</v>
      </c>
      <c r="D57" s="186">
        <v>0.43316831683168316</v>
      </c>
      <c r="E57" s="186">
        <v>0.42338547934215803</v>
      </c>
      <c r="F57" s="186">
        <v>0.57519640852974185</v>
      </c>
      <c r="G57" s="186">
        <v>0.5244816938685487</v>
      </c>
      <c r="H57" s="187">
        <f>100*(G57-C57)</f>
        <v>6.6460560343092387</v>
      </c>
      <c r="I57" s="187">
        <f>(G57-F57)*100</f>
        <v>-5.0714714661193145</v>
      </c>
    </row>
    <row r="58" spans="1:9" x14ac:dyDescent="0.35">
      <c r="A58" s="185" t="s">
        <v>412</v>
      </c>
      <c r="B58" s="186">
        <v>0.32360097323600973</v>
      </c>
      <c r="C58" s="186">
        <v>0.26823238566131025</v>
      </c>
      <c r="D58" s="186">
        <v>0.3669579030976966</v>
      </c>
      <c r="E58" s="186">
        <v>0.40940438871473356</v>
      </c>
      <c r="F58" s="186">
        <v>0.39522258414766559</v>
      </c>
      <c r="G58" s="186">
        <v>0.37019230769230771</v>
      </c>
      <c r="H58" s="187">
        <f t="shared" ref="H58:H60" si="11">100*(G58-C58)</f>
        <v>10.195992203099745</v>
      </c>
      <c r="I58" s="187">
        <f t="shared" ref="I58:I60" si="12">(G58-F58)*100</f>
        <v>-2.5030276455357878</v>
      </c>
    </row>
    <row r="59" spans="1:9" x14ac:dyDescent="0.35">
      <c r="A59" s="185" t="s">
        <v>413</v>
      </c>
      <c r="B59" s="186">
        <v>0.26490638205990313</v>
      </c>
      <c r="C59" s="186">
        <v>0.2237968581165323</v>
      </c>
      <c r="D59" s="186">
        <v>0.23137384553036283</v>
      </c>
      <c r="E59" s="186">
        <v>0.227006662930444</v>
      </c>
      <c r="F59" s="186">
        <v>0.22079840358411018</v>
      </c>
      <c r="G59" s="186">
        <v>0.22246539521928205</v>
      </c>
      <c r="H59" s="187">
        <f t="shared" si="11"/>
        <v>-0.13314628972502518</v>
      </c>
      <c r="I59" s="187">
        <f t="shared" si="12"/>
        <v>0.16669916351718661</v>
      </c>
    </row>
    <row r="60" spans="1:9" x14ac:dyDescent="0.35">
      <c r="A60" s="188" t="s">
        <v>18</v>
      </c>
      <c r="B60" s="189">
        <v>0.28001774773669158</v>
      </c>
      <c r="C60" s="189">
        <v>0.23607009446324148</v>
      </c>
      <c r="D60" s="189">
        <v>0.24132640185736637</v>
      </c>
      <c r="E60" s="189">
        <v>0.23934521785592849</v>
      </c>
      <c r="F60" s="189">
        <v>0.23413985044136665</v>
      </c>
      <c r="G60" s="189">
        <v>0.23043350693170983</v>
      </c>
      <c r="H60" s="190">
        <f t="shared" si="11"/>
        <v>-0.56365875315316505</v>
      </c>
      <c r="I60" s="190">
        <f t="shared" si="12"/>
        <v>-0.37063435096568176</v>
      </c>
    </row>
    <row r="62" spans="1:9" x14ac:dyDescent="0.35">
      <c r="A62" s="182" t="s">
        <v>414</v>
      </c>
    </row>
    <row r="63" spans="1:9" ht="26" x14ac:dyDescent="0.35">
      <c r="A63" s="183" t="s">
        <v>415</v>
      </c>
      <c r="B63" s="191">
        <v>2019</v>
      </c>
      <c r="C63" s="191">
        <v>2020</v>
      </c>
      <c r="D63" s="191">
        <v>2021</v>
      </c>
      <c r="E63" s="191">
        <v>2022</v>
      </c>
      <c r="F63" s="191">
        <v>2023</v>
      </c>
      <c r="G63" s="191">
        <v>2024</v>
      </c>
      <c r="H63" s="184" t="s">
        <v>383</v>
      </c>
      <c r="I63" s="184" t="s">
        <v>384</v>
      </c>
    </row>
    <row r="64" spans="1:9" x14ac:dyDescent="0.35">
      <c r="A64" s="185" t="s">
        <v>416</v>
      </c>
      <c r="B64" s="186">
        <v>0.36132177681473454</v>
      </c>
      <c r="C64" s="186">
        <v>0.29002320185614849</v>
      </c>
      <c r="D64" s="186">
        <v>0.22898230088495575</v>
      </c>
      <c r="E64" s="186">
        <v>0.3125</v>
      </c>
      <c r="F64" s="186" t="s">
        <v>150</v>
      </c>
      <c r="G64" s="186" t="s">
        <v>150</v>
      </c>
      <c r="H64" s="187" t="s">
        <v>150</v>
      </c>
      <c r="I64" s="187" t="s">
        <v>150</v>
      </c>
    </row>
    <row r="65" spans="1:9" x14ac:dyDescent="0.35">
      <c r="A65" s="185" t="s">
        <v>417</v>
      </c>
      <c r="B65" s="186">
        <v>0.37513717839287891</v>
      </c>
      <c r="C65" s="186">
        <v>0.28270991774018317</v>
      </c>
      <c r="D65" s="186">
        <v>0.28220428220428223</v>
      </c>
      <c r="E65" s="186">
        <v>0.28511749347258486</v>
      </c>
      <c r="F65" s="186">
        <v>0.30669144981412638</v>
      </c>
      <c r="G65" s="186">
        <v>0.32228601252609601</v>
      </c>
      <c r="H65" s="187">
        <f t="shared" ref="H65:H70" si="13">100*(G65-C65)</f>
        <v>3.9576094785912841</v>
      </c>
      <c r="I65" s="187">
        <f t="shared" ref="I65:I70" si="14">(G65-F65)*100</f>
        <v>1.5594562711969628</v>
      </c>
    </row>
    <row r="66" spans="1:9" x14ac:dyDescent="0.35">
      <c r="A66" s="185" t="s">
        <v>418</v>
      </c>
      <c r="B66" s="186">
        <v>0.27424145361365093</v>
      </c>
      <c r="C66" s="186">
        <v>0.23839838172298905</v>
      </c>
      <c r="D66" s="186">
        <v>0.27750223192143636</v>
      </c>
      <c r="E66" s="186">
        <v>0.297907398253419</v>
      </c>
      <c r="F66" s="186">
        <v>0.2628609560786217</v>
      </c>
      <c r="G66" s="186">
        <v>0.2568336729674654</v>
      </c>
      <c r="H66" s="187">
        <f t="shared" si="13"/>
        <v>1.8435291244476348</v>
      </c>
      <c r="I66" s="187">
        <f t="shared" si="14"/>
        <v>-0.60272831111563008</v>
      </c>
    </row>
    <row r="67" spans="1:9" x14ac:dyDescent="0.35">
      <c r="A67" s="185" t="s">
        <v>419</v>
      </c>
      <c r="B67" s="186">
        <v>0.2704412771925247</v>
      </c>
      <c r="C67" s="186">
        <v>0.27274402038748502</v>
      </c>
      <c r="D67" s="186">
        <v>0.27014559607899669</v>
      </c>
      <c r="E67" s="186">
        <v>0.25118483412322273</v>
      </c>
      <c r="F67" s="186">
        <v>0.2657839995502333</v>
      </c>
      <c r="G67" s="186">
        <v>0.25993766745037999</v>
      </c>
      <c r="H67" s="187">
        <f t="shared" si="13"/>
        <v>-1.2806352937105026</v>
      </c>
      <c r="I67" s="187">
        <f t="shared" si="14"/>
        <v>-0.58463320998533019</v>
      </c>
    </row>
    <row r="68" spans="1:9" x14ac:dyDescent="0.35">
      <c r="A68" s="185" t="s">
        <v>420</v>
      </c>
      <c r="B68" s="186">
        <v>0.22337220977832703</v>
      </c>
      <c r="C68" s="186">
        <v>0.15150849443468073</v>
      </c>
      <c r="D68" s="186">
        <v>0.17647058823529413</v>
      </c>
      <c r="E68" s="186">
        <v>0.19946091644204852</v>
      </c>
      <c r="F68" s="186">
        <v>0.18497807998568488</v>
      </c>
      <c r="G68" s="186">
        <v>0.21493526855709358</v>
      </c>
      <c r="H68" s="187">
        <f t="shared" si="13"/>
        <v>6.3426774122412848</v>
      </c>
      <c r="I68" s="187">
        <f t="shared" si="14"/>
        <v>2.9957188571408695</v>
      </c>
    </row>
    <row r="69" spans="1:9" x14ac:dyDescent="0.35">
      <c r="A69" s="185" t="s">
        <v>421</v>
      </c>
      <c r="B69" s="186">
        <v>0.16736149204607789</v>
      </c>
      <c r="C69" s="186">
        <v>0.12726972598217234</v>
      </c>
      <c r="D69" s="186">
        <v>0.13911930606247333</v>
      </c>
      <c r="E69" s="186">
        <v>0.14014655849254121</v>
      </c>
      <c r="F69" s="186">
        <v>0.14158125292391444</v>
      </c>
      <c r="G69" s="186">
        <v>0.1499037956970439</v>
      </c>
      <c r="H69" s="187">
        <f t="shared" si="13"/>
        <v>2.2634069714871559</v>
      </c>
      <c r="I69" s="187">
        <f t="shared" si="14"/>
        <v>0.83225427731294654</v>
      </c>
    </row>
    <row r="70" spans="1:9" x14ac:dyDescent="0.35">
      <c r="A70" s="188" t="s">
        <v>413</v>
      </c>
      <c r="B70" s="189">
        <v>0.26490638205990313</v>
      </c>
      <c r="C70" s="189">
        <v>0.2237968581165323</v>
      </c>
      <c r="D70" s="189">
        <v>0.23137384553036283</v>
      </c>
      <c r="E70" s="189">
        <v>0.227006662930444</v>
      </c>
      <c r="F70" s="189">
        <v>0.22079840358411018</v>
      </c>
      <c r="G70" s="189">
        <v>0.22246539521928205</v>
      </c>
      <c r="H70" s="190">
        <f t="shared" si="13"/>
        <v>-0.13314628972502518</v>
      </c>
      <c r="I70" s="190">
        <f t="shared" si="14"/>
        <v>0.16669916351718661</v>
      </c>
    </row>
  </sheetData>
  <hyperlinks>
    <hyperlink ref="A3" location="Índice!C58" display="Volver al índice" xr:uid="{0E9DCC76-9257-46B8-9F5F-D5250DC7E328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4"/>
  <sheetViews>
    <sheetView showGridLines="0" zoomScale="90" zoomScaleNormal="90" workbookViewId="0">
      <pane ySplit="3" topLeftCell="A4" activePane="bottomLeft" state="frozen"/>
      <selection activeCell="G15" sqref="G15"/>
      <selection pane="bottomLeft" activeCell="A4" sqref="A4"/>
    </sheetView>
  </sheetViews>
  <sheetFormatPr baseColWidth="10" defaultColWidth="11.453125" defaultRowHeight="14.5" x14ac:dyDescent="0.35"/>
  <cols>
    <col min="1" max="1" width="10.54296875" style="92" customWidth="1"/>
    <col min="2" max="2" width="83.26953125" style="92" customWidth="1"/>
    <col min="3" max="3" width="26" style="107" customWidth="1"/>
    <col min="4" max="4" width="16.81640625" style="92" customWidth="1"/>
    <col min="5" max="16384" width="11.453125" style="92"/>
  </cols>
  <sheetData>
    <row r="1" spans="1:10" s="89" customFormat="1" ht="21" x14ac:dyDescent="0.35">
      <c r="B1" s="87" t="s">
        <v>340</v>
      </c>
      <c r="C1" s="105"/>
    </row>
    <row r="2" spans="1:10" s="89" customFormat="1" ht="18.5" x14ac:dyDescent="0.35">
      <c r="B2" s="90"/>
      <c r="C2" s="105"/>
    </row>
    <row r="3" spans="1:10" s="89" customFormat="1" ht="18.5" x14ac:dyDescent="0.35">
      <c r="B3" s="91" t="s">
        <v>98</v>
      </c>
      <c r="C3" s="105"/>
    </row>
    <row r="4" spans="1:10" s="89" customFormat="1" ht="18.5" x14ac:dyDescent="0.35">
      <c r="B4" s="88"/>
      <c r="C4" s="105"/>
    </row>
    <row r="5" spans="1:10" ht="30" customHeight="1" x14ac:dyDescent="0.35">
      <c r="A5" s="108" t="s">
        <v>175</v>
      </c>
      <c r="B5" s="108" t="s">
        <v>173</v>
      </c>
      <c r="C5" s="108" t="s">
        <v>174</v>
      </c>
      <c r="D5" s="108" t="s">
        <v>168</v>
      </c>
      <c r="E5" s="108" t="s">
        <v>29</v>
      </c>
    </row>
    <row r="6" spans="1:10" x14ac:dyDescent="0.35">
      <c r="A6" s="101">
        <v>1</v>
      </c>
      <c r="B6" s="101" t="s">
        <v>93</v>
      </c>
      <c r="C6" s="104" t="s">
        <v>35</v>
      </c>
      <c r="D6" s="102">
        <v>657</v>
      </c>
      <c r="E6" s="103">
        <v>192.7643181818182</v>
      </c>
      <c r="F6" s="109"/>
      <c r="I6" s="168"/>
      <c r="J6" s="168"/>
    </row>
    <row r="7" spans="1:10" x14ac:dyDescent="0.35">
      <c r="A7" s="101">
        <v>2</v>
      </c>
      <c r="B7" s="101" t="s">
        <v>92</v>
      </c>
      <c r="C7" s="104" t="s">
        <v>35</v>
      </c>
      <c r="D7" s="102">
        <v>1069</v>
      </c>
      <c r="E7" s="103">
        <v>464.58931818181753</v>
      </c>
      <c r="F7" s="109"/>
      <c r="I7" s="168"/>
      <c r="J7" s="168"/>
    </row>
    <row r="8" spans="1:10" x14ac:dyDescent="0.35">
      <c r="A8" s="101">
        <v>3</v>
      </c>
      <c r="B8" s="101" t="s">
        <v>91</v>
      </c>
      <c r="C8" s="104" t="s">
        <v>35</v>
      </c>
      <c r="D8" s="102">
        <v>2767</v>
      </c>
      <c r="E8" s="103">
        <v>926.03295454543934</v>
      </c>
      <c r="F8" s="109"/>
      <c r="I8" s="168"/>
      <c r="J8" s="168"/>
    </row>
    <row r="9" spans="1:10" x14ac:dyDescent="0.35">
      <c r="A9" s="101">
        <v>4</v>
      </c>
      <c r="B9" s="101" t="s">
        <v>77</v>
      </c>
      <c r="C9" s="104" t="s">
        <v>35</v>
      </c>
      <c r="D9" s="102">
        <v>1307</v>
      </c>
      <c r="E9" s="103">
        <v>661.97727272727161</v>
      </c>
      <c r="F9" s="109"/>
      <c r="I9" s="168"/>
      <c r="J9" s="168"/>
    </row>
    <row r="10" spans="1:10" x14ac:dyDescent="0.35">
      <c r="A10" s="101">
        <v>7</v>
      </c>
      <c r="B10" s="101" t="s">
        <v>76</v>
      </c>
      <c r="C10" s="104" t="s">
        <v>35</v>
      </c>
      <c r="D10" s="102">
        <v>38</v>
      </c>
      <c r="E10" s="103">
        <v>10.295454545454549</v>
      </c>
      <c r="F10" s="109"/>
      <c r="I10" s="168"/>
      <c r="J10" s="168"/>
    </row>
    <row r="11" spans="1:10" x14ac:dyDescent="0.35">
      <c r="A11" s="101">
        <v>9</v>
      </c>
      <c r="B11" s="101" t="s">
        <v>167</v>
      </c>
      <c r="C11" s="104" t="s">
        <v>35</v>
      </c>
      <c r="D11" s="102">
        <v>866</v>
      </c>
      <c r="E11" s="103">
        <v>289.25000000000017</v>
      </c>
      <c r="F11" s="109"/>
      <c r="I11" s="168"/>
      <c r="J11" s="168"/>
    </row>
    <row r="12" spans="1:10" x14ac:dyDescent="0.35">
      <c r="A12" s="101">
        <v>10</v>
      </c>
      <c r="B12" s="101" t="s">
        <v>95</v>
      </c>
      <c r="C12" s="104" t="s">
        <v>35</v>
      </c>
      <c r="D12" s="102">
        <v>2097</v>
      </c>
      <c r="E12" s="103">
        <v>798.37886363635926</v>
      </c>
      <c r="F12" s="109"/>
      <c r="I12" s="168"/>
      <c r="J12" s="168"/>
    </row>
    <row r="13" spans="1:10" x14ac:dyDescent="0.35">
      <c r="A13" s="101">
        <v>11</v>
      </c>
      <c r="B13" s="101" t="s">
        <v>71</v>
      </c>
      <c r="C13" s="104" t="s">
        <v>35</v>
      </c>
      <c r="D13" s="102">
        <v>597</v>
      </c>
      <c r="E13" s="103">
        <v>207.6711363636378</v>
      </c>
      <c r="F13" s="109"/>
      <c r="I13" s="168"/>
      <c r="J13" s="168"/>
    </row>
    <row r="14" spans="1:10" x14ac:dyDescent="0.35">
      <c r="A14" s="101">
        <v>13</v>
      </c>
      <c r="B14" s="101" t="s">
        <v>208</v>
      </c>
      <c r="C14" s="104" t="s">
        <v>35</v>
      </c>
      <c r="D14" s="102">
        <v>3869</v>
      </c>
      <c r="E14" s="103">
        <v>1281.1588636363497</v>
      </c>
      <c r="F14" s="109"/>
      <c r="I14" s="168"/>
      <c r="J14" s="168"/>
    </row>
    <row r="15" spans="1:10" x14ac:dyDescent="0.35">
      <c r="A15" s="101">
        <v>16</v>
      </c>
      <c r="B15" s="101" t="s">
        <v>209</v>
      </c>
      <c r="C15" s="104" t="s">
        <v>35</v>
      </c>
      <c r="D15" s="102">
        <v>146</v>
      </c>
      <c r="E15" s="103">
        <v>23.714545454545458</v>
      </c>
      <c r="F15" s="109"/>
      <c r="I15" s="168"/>
      <c r="J15" s="168"/>
    </row>
    <row r="16" spans="1:10" x14ac:dyDescent="0.35">
      <c r="A16" s="101">
        <v>17</v>
      </c>
      <c r="B16" s="101" t="s">
        <v>97</v>
      </c>
      <c r="C16" s="104" t="s">
        <v>35</v>
      </c>
      <c r="D16" s="102">
        <v>321</v>
      </c>
      <c r="E16" s="103">
        <v>127.98295454545453</v>
      </c>
      <c r="F16" s="109"/>
      <c r="I16" s="168"/>
      <c r="J16" s="168"/>
    </row>
    <row r="17" spans="1:10" x14ac:dyDescent="0.35">
      <c r="A17" s="101">
        <v>19</v>
      </c>
      <c r="B17" s="101" t="s">
        <v>210</v>
      </c>
      <c r="C17" s="104" t="s">
        <v>35</v>
      </c>
      <c r="D17" s="102">
        <v>2857</v>
      </c>
      <c r="E17" s="103">
        <v>1323.1545454545421</v>
      </c>
      <c r="F17" s="109"/>
      <c r="I17" s="168"/>
      <c r="J17" s="168"/>
    </row>
    <row r="18" spans="1:10" x14ac:dyDescent="0.35">
      <c r="A18" s="101">
        <v>20</v>
      </c>
      <c r="B18" s="101" t="s">
        <v>211</v>
      </c>
      <c r="C18" s="104" t="s">
        <v>35</v>
      </c>
      <c r="D18" s="102">
        <v>5512</v>
      </c>
      <c r="E18" s="103">
        <v>2915.7954545454518</v>
      </c>
      <c r="F18" s="109"/>
      <c r="I18" s="168"/>
      <c r="J18" s="168"/>
    </row>
    <row r="19" spans="1:10" x14ac:dyDescent="0.35">
      <c r="A19" s="101">
        <v>22</v>
      </c>
      <c r="B19" s="101" t="s">
        <v>89</v>
      </c>
      <c r="C19" s="104" t="s">
        <v>35</v>
      </c>
      <c r="D19" s="102">
        <v>1074</v>
      </c>
      <c r="E19" s="103">
        <v>420.67659090908995</v>
      </c>
      <c r="F19" s="109"/>
      <c r="I19" s="168"/>
      <c r="J19" s="168"/>
    </row>
    <row r="20" spans="1:10" x14ac:dyDescent="0.35">
      <c r="A20" s="101">
        <v>23</v>
      </c>
      <c r="B20" s="101" t="s">
        <v>212</v>
      </c>
      <c r="C20" s="104" t="s">
        <v>35</v>
      </c>
      <c r="D20" s="102">
        <v>978</v>
      </c>
      <c r="E20" s="103">
        <v>569.7045454545455</v>
      </c>
      <c r="F20" s="109"/>
      <c r="I20" s="168"/>
      <c r="J20" s="168"/>
    </row>
    <row r="21" spans="1:10" x14ac:dyDescent="0.35">
      <c r="A21" s="101">
        <v>26</v>
      </c>
      <c r="B21" s="101" t="s">
        <v>213</v>
      </c>
      <c r="C21" s="104" t="s">
        <v>35</v>
      </c>
      <c r="D21" s="102">
        <v>680</v>
      </c>
      <c r="E21" s="103">
        <v>242.11363636363615</v>
      </c>
      <c r="F21" s="109"/>
      <c r="I21" s="168"/>
      <c r="J21" s="168"/>
    </row>
    <row r="22" spans="1:10" x14ac:dyDescent="0.35">
      <c r="A22" s="101">
        <v>31</v>
      </c>
      <c r="B22" s="101" t="s">
        <v>214</v>
      </c>
      <c r="C22" s="104" t="s">
        <v>35</v>
      </c>
      <c r="D22" s="102">
        <v>2514</v>
      </c>
      <c r="E22" s="103">
        <v>1339.0227272727191</v>
      </c>
      <c r="F22" s="109"/>
      <c r="I22" s="168"/>
      <c r="J22" s="168"/>
    </row>
    <row r="23" spans="1:10" x14ac:dyDescent="0.35">
      <c r="A23" s="101">
        <v>34</v>
      </c>
      <c r="B23" s="101" t="s">
        <v>84</v>
      </c>
      <c r="C23" s="104" t="s">
        <v>35</v>
      </c>
      <c r="D23" s="102">
        <v>1661</v>
      </c>
      <c r="E23" s="103">
        <v>689.53409090908724</v>
      </c>
      <c r="F23" s="109"/>
      <c r="I23" s="168"/>
      <c r="J23" s="168"/>
    </row>
    <row r="24" spans="1:10" x14ac:dyDescent="0.35">
      <c r="A24" s="101">
        <v>38</v>
      </c>
      <c r="B24" s="101" t="s">
        <v>72</v>
      </c>
      <c r="C24" s="104" t="s">
        <v>35</v>
      </c>
      <c r="D24" s="102">
        <v>379</v>
      </c>
      <c r="E24" s="103">
        <v>217.96136363636438</v>
      </c>
      <c r="F24" s="109"/>
      <c r="I24" s="168"/>
      <c r="J24" s="168"/>
    </row>
    <row r="25" spans="1:10" x14ac:dyDescent="0.35">
      <c r="A25" s="101">
        <v>39</v>
      </c>
      <c r="B25" s="101" t="s">
        <v>215</v>
      </c>
      <c r="C25" s="104" t="s">
        <v>35</v>
      </c>
      <c r="D25" s="102">
        <v>4984</v>
      </c>
      <c r="E25" s="103">
        <v>2216.4922727272492</v>
      </c>
      <c r="F25" s="109"/>
      <c r="I25" s="168"/>
      <c r="J25" s="168"/>
    </row>
    <row r="26" spans="1:10" x14ac:dyDescent="0.35">
      <c r="A26" s="101">
        <v>42</v>
      </c>
      <c r="B26" s="101" t="s">
        <v>216</v>
      </c>
      <c r="C26" s="104" t="s">
        <v>35</v>
      </c>
      <c r="D26" s="102">
        <v>637</v>
      </c>
      <c r="E26" s="103">
        <v>254.92045454545459</v>
      </c>
      <c r="F26" s="109"/>
      <c r="I26" s="168"/>
      <c r="J26" s="168"/>
    </row>
    <row r="27" spans="1:10" x14ac:dyDescent="0.35">
      <c r="A27" s="101">
        <v>45</v>
      </c>
      <c r="B27" s="101" t="s">
        <v>90</v>
      </c>
      <c r="C27" s="104" t="s">
        <v>35</v>
      </c>
      <c r="D27" s="102">
        <v>3262</v>
      </c>
      <c r="E27" s="103">
        <v>1075.999999999997</v>
      </c>
      <c r="F27" s="109"/>
      <c r="I27" s="168"/>
      <c r="J27" s="168"/>
    </row>
    <row r="28" spans="1:10" x14ac:dyDescent="0.35">
      <c r="A28" s="101">
        <v>46</v>
      </c>
      <c r="B28" s="101" t="s">
        <v>78</v>
      </c>
      <c r="C28" s="104" t="s">
        <v>35</v>
      </c>
      <c r="D28" s="102">
        <v>435</v>
      </c>
      <c r="E28" s="103">
        <v>164.86363636363657</v>
      </c>
      <c r="F28" s="109"/>
      <c r="I28" s="168"/>
      <c r="J28" s="168"/>
    </row>
    <row r="29" spans="1:10" x14ac:dyDescent="0.35">
      <c r="A29" s="101">
        <v>48</v>
      </c>
      <c r="B29" s="101" t="s">
        <v>94</v>
      </c>
      <c r="C29" s="104" t="s">
        <v>35</v>
      </c>
      <c r="D29" s="102">
        <v>2</v>
      </c>
      <c r="E29" s="103">
        <v>2.0454545454545454</v>
      </c>
      <c r="F29" s="109"/>
      <c r="I29" s="168"/>
      <c r="J29" s="168"/>
    </row>
    <row r="30" spans="1:10" x14ac:dyDescent="0.35">
      <c r="A30" s="101">
        <v>50</v>
      </c>
      <c r="B30" s="101" t="s">
        <v>158</v>
      </c>
      <c r="C30" s="104" t="s">
        <v>35</v>
      </c>
      <c r="D30" s="102">
        <v>749</v>
      </c>
      <c r="E30" s="103">
        <v>370.636363636363</v>
      </c>
      <c r="F30" s="109"/>
      <c r="I30" s="168"/>
      <c r="J30" s="168"/>
    </row>
    <row r="31" spans="1:10" x14ac:dyDescent="0.35">
      <c r="A31" s="101">
        <v>54</v>
      </c>
      <c r="B31" s="101" t="s">
        <v>217</v>
      </c>
      <c r="C31" s="104" t="s">
        <v>35</v>
      </c>
      <c r="D31" s="102">
        <v>214</v>
      </c>
      <c r="E31" s="103">
        <v>18.360681818181831</v>
      </c>
      <c r="F31" s="109"/>
      <c r="I31" s="168"/>
      <c r="J31" s="168"/>
    </row>
    <row r="32" spans="1:10" x14ac:dyDescent="0.35">
      <c r="A32" s="101">
        <v>68</v>
      </c>
      <c r="B32" s="101" t="s">
        <v>96</v>
      </c>
      <c r="C32" s="104" t="s">
        <v>35</v>
      </c>
      <c r="D32" s="102">
        <v>179</v>
      </c>
      <c r="E32" s="103">
        <v>82.000000000000043</v>
      </c>
      <c r="F32" s="109"/>
      <c r="I32" s="168"/>
      <c r="J32" s="168"/>
    </row>
    <row r="33" spans="1:10" x14ac:dyDescent="0.35">
      <c r="A33" s="101">
        <v>69</v>
      </c>
      <c r="B33" s="101" t="s">
        <v>73</v>
      </c>
      <c r="C33" s="104" t="s">
        <v>35</v>
      </c>
      <c r="D33" s="102">
        <v>981</v>
      </c>
      <c r="E33" s="103">
        <v>301.79545454545314</v>
      </c>
      <c r="F33" s="109"/>
      <c r="I33" s="168"/>
      <c r="J33" s="168"/>
    </row>
    <row r="34" spans="1:10" x14ac:dyDescent="0.35">
      <c r="A34" s="101">
        <v>70</v>
      </c>
      <c r="B34" s="101" t="s">
        <v>81</v>
      </c>
      <c r="C34" s="104" t="s">
        <v>35</v>
      </c>
      <c r="D34" s="102">
        <v>4079</v>
      </c>
      <c r="E34" s="103">
        <v>2373.4772727272789</v>
      </c>
      <c r="F34" s="109"/>
      <c r="I34" s="168"/>
      <c r="J34" s="168"/>
    </row>
    <row r="35" spans="1:10" x14ac:dyDescent="0.35">
      <c r="A35" s="101">
        <v>71</v>
      </c>
      <c r="B35" s="101" t="s">
        <v>87</v>
      </c>
      <c r="C35" s="104" t="s">
        <v>35</v>
      </c>
      <c r="D35" s="102">
        <v>3382</v>
      </c>
      <c r="E35" s="103">
        <v>1362.8863636363415</v>
      </c>
      <c r="F35" s="109"/>
      <c r="I35" s="168"/>
      <c r="J35" s="168"/>
    </row>
    <row r="36" spans="1:10" x14ac:dyDescent="0.35">
      <c r="A36" s="101">
        <v>72</v>
      </c>
      <c r="B36" s="101" t="s">
        <v>218</v>
      </c>
      <c r="C36" s="104" t="s">
        <v>35</v>
      </c>
      <c r="D36" s="102">
        <v>1790</v>
      </c>
      <c r="E36" s="103">
        <v>961.31022727272921</v>
      </c>
      <c r="F36" s="109"/>
      <c r="I36" s="168"/>
      <c r="J36" s="168"/>
    </row>
    <row r="37" spans="1:10" x14ac:dyDescent="0.35">
      <c r="A37" s="101">
        <v>73</v>
      </c>
      <c r="B37" s="101" t="s">
        <v>79</v>
      </c>
      <c r="C37" s="104" t="s">
        <v>35</v>
      </c>
      <c r="D37" s="102">
        <v>730</v>
      </c>
      <c r="E37" s="103">
        <v>457.77272727272714</v>
      </c>
      <c r="F37" s="109"/>
      <c r="I37" s="168"/>
      <c r="J37" s="168"/>
    </row>
    <row r="38" spans="1:10" x14ac:dyDescent="0.35">
      <c r="A38" s="101">
        <v>74</v>
      </c>
      <c r="B38" s="101" t="s">
        <v>83</v>
      </c>
      <c r="C38" s="104" t="s">
        <v>35</v>
      </c>
      <c r="D38" s="102">
        <v>758</v>
      </c>
      <c r="E38" s="103">
        <v>339.84090909090929</v>
      </c>
      <c r="F38" s="109"/>
      <c r="I38" s="168"/>
      <c r="J38" s="168"/>
    </row>
    <row r="39" spans="1:10" x14ac:dyDescent="0.35">
      <c r="A39" s="101">
        <v>75</v>
      </c>
      <c r="B39" s="101" t="s">
        <v>219</v>
      </c>
      <c r="C39" s="104" t="s">
        <v>35</v>
      </c>
      <c r="D39" s="102">
        <v>596</v>
      </c>
      <c r="E39" s="103">
        <v>500.38636363636357</v>
      </c>
      <c r="F39" s="109"/>
      <c r="I39" s="168"/>
      <c r="J39" s="168"/>
    </row>
    <row r="40" spans="1:10" x14ac:dyDescent="0.35">
      <c r="A40" s="101">
        <v>76</v>
      </c>
      <c r="B40" s="101" t="s">
        <v>82</v>
      </c>
      <c r="C40" s="104" t="s">
        <v>35</v>
      </c>
      <c r="D40" s="102">
        <v>1097</v>
      </c>
      <c r="E40" s="103">
        <v>607.8181818181813</v>
      </c>
      <c r="F40" s="109"/>
      <c r="I40" s="168"/>
      <c r="J40" s="168"/>
    </row>
    <row r="41" spans="1:10" x14ac:dyDescent="0.35">
      <c r="A41" s="101">
        <v>77</v>
      </c>
      <c r="B41" s="101" t="s">
        <v>86</v>
      </c>
      <c r="C41" s="104" t="s">
        <v>35</v>
      </c>
      <c r="D41" s="102">
        <v>601</v>
      </c>
      <c r="E41" s="103">
        <v>313.7415909090908</v>
      </c>
      <c r="F41" s="109"/>
      <c r="I41" s="168"/>
      <c r="J41" s="168"/>
    </row>
    <row r="42" spans="1:10" x14ac:dyDescent="0.35">
      <c r="A42" s="101">
        <v>78</v>
      </c>
      <c r="B42" s="101" t="s">
        <v>88</v>
      </c>
      <c r="C42" s="104" t="s">
        <v>35</v>
      </c>
      <c r="D42" s="102">
        <v>914</v>
      </c>
      <c r="E42" s="103">
        <v>579.54886363636297</v>
      </c>
      <c r="F42" s="109"/>
      <c r="I42" s="168"/>
      <c r="J42" s="168"/>
    </row>
    <row r="43" spans="1:10" x14ac:dyDescent="0.35">
      <c r="A43" s="101">
        <v>79</v>
      </c>
      <c r="B43" s="101" t="s">
        <v>80</v>
      </c>
      <c r="C43" s="104" t="s">
        <v>35</v>
      </c>
      <c r="D43" s="102">
        <v>350</v>
      </c>
      <c r="E43" s="103">
        <v>334</v>
      </c>
      <c r="F43" s="109"/>
      <c r="I43" s="168"/>
      <c r="J43" s="168"/>
    </row>
    <row r="44" spans="1:10" x14ac:dyDescent="0.35">
      <c r="A44" s="101">
        <v>80</v>
      </c>
      <c r="B44" s="101" t="s">
        <v>220</v>
      </c>
      <c r="C44" s="104" t="s">
        <v>35</v>
      </c>
      <c r="D44" s="102">
        <v>1078</v>
      </c>
      <c r="E44" s="103">
        <v>465.25863636363476</v>
      </c>
      <c r="F44" s="109"/>
      <c r="I44" s="168"/>
      <c r="J44" s="168"/>
    </row>
    <row r="45" spans="1:10" x14ac:dyDescent="0.35">
      <c r="A45" s="101">
        <v>81</v>
      </c>
      <c r="B45" s="101" t="s">
        <v>74</v>
      </c>
      <c r="C45" s="104" t="s">
        <v>35</v>
      </c>
      <c r="D45" s="102">
        <v>756</v>
      </c>
      <c r="E45" s="103">
        <v>372.00000000000017</v>
      </c>
      <c r="F45" s="109"/>
      <c r="I45" s="168"/>
      <c r="J45" s="168"/>
    </row>
    <row r="46" spans="1:10" x14ac:dyDescent="0.35">
      <c r="A46" s="101">
        <v>82</v>
      </c>
      <c r="B46" s="101" t="s">
        <v>221</v>
      </c>
      <c r="C46" s="104" t="s">
        <v>35</v>
      </c>
      <c r="D46" s="102">
        <v>613</v>
      </c>
      <c r="E46" s="103">
        <v>290.63749999999953</v>
      </c>
      <c r="F46" s="109"/>
      <c r="I46" s="168"/>
      <c r="J46" s="168"/>
    </row>
    <row r="47" spans="1:10" x14ac:dyDescent="0.35">
      <c r="A47" s="101">
        <v>83</v>
      </c>
      <c r="B47" s="101" t="s">
        <v>222</v>
      </c>
      <c r="C47" s="104" t="s">
        <v>35</v>
      </c>
      <c r="D47" s="102">
        <v>688</v>
      </c>
      <c r="E47" s="103">
        <v>473.59090909090827</v>
      </c>
      <c r="F47" s="109"/>
      <c r="I47" s="168"/>
      <c r="J47" s="168"/>
    </row>
    <row r="48" spans="1:10" x14ac:dyDescent="0.35">
      <c r="A48" s="101">
        <v>84</v>
      </c>
      <c r="B48" s="101" t="s">
        <v>85</v>
      </c>
      <c r="C48" s="104" t="s">
        <v>35</v>
      </c>
      <c r="D48" s="102">
        <v>1016</v>
      </c>
      <c r="E48" s="103">
        <v>547.75250000000017</v>
      </c>
      <c r="F48" s="109"/>
      <c r="I48" s="168"/>
      <c r="J48" s="168"/>
    </row>
    <row r="49" spans="1:10" x14ac:dyDescent="0.35">
      <c r="A49" s="101">
        <v>85</v>
      </c>
      <c r="B49" s="101" t="s">
        <v>223</v>
      </c>
      <c r="C49" s="104" t="s">
        <v>35</v>
      </c>
      <c r="D49" s="102">
        <v>916</v>
      </c>
      <c r="E49" s="103">
        <v>402.1590909090898</v>
      </c>
      <c r="F49" s="109"/>
      <c r="I49" s="168"/>
      <c r="J49" s="168"/>
    </row>
    <row r="50" spans="1:10" x14ac:dyDescent="0.35">
      <c r="A50" s="101">
        <v>86</v>
      </c>
      <c r="B50" s="101" t="s">
        <v>224</v>
      </c>
      <c r="C50" s="104" t="s">
        <v>35</v>
      </c>
      <c r="D50" s="102">
        <v>3942</v>
      </c>
      <c r="E50" s="103">
        <v>2366.1136363636328</v>
      </c>
      <c r="F50" s="109"/>
      <c r="I50" s="168"/>
      <c r="J50" s="168"/>
    </row>
    <row r="51" spans="1:10" x14ac:dyDescent="0.35">
      <c r="A51" s="101">
        <v>87</v>
      </c>
      <c r="B51" s="101" t="s">
        <v>225</v>
      </c>
      <c r="C51" s="104" t="s">
        <v>35</v>
      </c>
      <c r="D51" s="102">
        <v>1951</v>
      </c>
      <c r="E51" s="103">
        <v>1539.181818181818</v>
      </c>
      <c r="F51" s="109"/>
      <c r="I51" s="168"/>
      <c r="J51" s="168"/>
    </row>
    <row r="52" spans="1:10" x14ac:dyDescent="0.35">
      <c r="A52" s="101">
        <v>88</v>
      </c>
      <c r="B52" s="101" t="s">
        <v>226</v>
      </c>
      <c r="C52" s="104" t="s">
        <v>35</v>
      </c>
      <c r="D52" s="102">
        <v>1524</v>
      </c>
      <c r="E52" s="103">
        <v>787.04545454545837</v>
      </c>
      <c r="F52" s="109"/>
      <c r="I52" s="168"/>
      <c r="J52" s="168"/>
    </row>
    <row r="53" spans="1:10" x14ac:dyDescent="0.35">
      <c r="A53" s="101">
        <v>89</v>
      </c>
      <c r="B53" s="101" t="s">
        <v>227</v>
      </c>
      <c r="C53" s="104" t="s">
        <v>35</v>
      </c>
      <c r="D53" s="102">
        <v>1737</v>
      </c>
      <c r="E53" s="103">
        <v>734.4895454545516</v>
      </c>
      <c r="F53" s="109"/>
      <c r="I53" s="168"/>
      <c r="J53" s="168"/>
    </row>
    <row r="54" spans="1:10" x14ac:dyDescent="0.35">
      <c r="A54" s="101">
        <v>90</v>
      </c>
      <c r="B54" s="101" t="s">
        <v>75</v>
      </c>
      <c r="C54" s="104" t="s">
        <v>35</v>
      </c>
      <c r="D54" s="102">
        <v>901</v>
      </c>
      <c r="E54" s="103">
        <v>783.55681818181824</v>
      </c>
      <c r="F54" s="109"/>
      <c r="I54" s="168"/>
      <c r="J54" s="168"/>
    </row>
    <row r="55" spans="1:10" x14ac:dyDescent="0.35">
      <c r="A55" s="101">
        <v>91</v>
      </c>
      <c r="B55" s="101" t="s">
        <v>228</v>
      </c>
      <c r="C55" s="104" t="s">
        <v>35</v>
      </c>
      <c r="D55" s="102">
        <v>1222</v>
      </c>
      <c r="E55" s="103">
        <v>584.99454545454523</v>
      </c>
      <c r="F55" s="109"/>
      <c r="I55" s="168"/>
      <c r="J55" s="168"/>
    </row>
    <row r="56" spans="1:10" x14ac:dyDescent="0.35">
      <c r="A56" s="101">
        <v>92</v>
      </c>
      <c r="B56" s="101" t="s">
        <v>229</v>
      </c>
      <c r="C56" s="104" t="s">
        <v>35</v>
      </c>
      <c r="D56" s="102">
        <v>1800</v>
      </c>
      <c r="E56" s="103">
        <v>753.81113636363932</v>
      </c>
      <c r="F56" s="109"/>
      <c r="I56" s="168"/>
      <c r="J56" s="168"/>
    </row>
    <row r="57" spans="1:10" x14ac:dyDescent="0.35">
      <c r="A57" s="101">
        <v>93</v>
      </c>
      <c r="B57" s="101" t="s">
        <v>230</v>
      </c>
      <c r="C57" s="104" t="s">
        <v>35</v>
      </c>
      <c r="D57" s="102">
        <v>1519</v>
      </c>
      <c r="E57" s="103">
        <v>612.40909090909008</v>
      </c>
      <c r="F57" s="109"/>
      <c r="I57" s="168"/>
      <c r="J57" s="168"/>
    </row>
    <row r="58" spans="1:10" x14ac:dyDescent="0.35">
      <c r="A58" s="101">
        <v>94</v>
      </c>
      <c r="B58" s="101" t="s">
        <v>231</v>
      </c>
      <c r="C58" s="104" t="s">
        <v>35</v>
      </c>
      <c r="D58" s="102">
        <v>1223</v>
      </c>
      <c r="E58" s="103">
        <v>694.75363636363466</v>
      </c>
      <c r="F58" s="109"/>
      <c r="I58" s="168"/>
      <c r="J58" s="168"/>
    </row>
    <row r="59" spans="1:10" x14ac:dyDescent="0.35">
      <c r="A59" s="101">
        <v>99</v>
      </c>
      <c r="B59" s="101" t="s">
        <v>57</v>
      </c>
      <c r="C59" s="104" t="s">
        <v>34</v>
      </c>
      <c r="D59" s="102">
        <v>50</v>
      </c>
      <c r="E59" s="103">
        <v>23.97727272727273</v>
      </c>
      <c r="F59" s="109"/>
      <c r="G59" s="110"/>
      <c r="I59" s="168"/>
      <c r="J59" s="168"/>
    </row>
    <row r="60" spans="1:10" x14ac:dyDescent="0.35">
      <c r="A60" s="101">
        <v>100</v>
      </c>
      <c r="B60" s="101" t="s">
        <v>63</v>
      </c>
      <c r="C60" s="104" t="s">
        <v>34</v>
      </c>
      <c r="D60" s="102">
        <v>4332</v>
      </c>
      <c r="E60" s="103">
        <v>1590.9154545454169</v>
      </c>
      <c r="F60" s="109"/>
      <c r="G60" s="110"/>
      <c r="I60" s="168"/>
      <c r="J60" s="168"/>
    </row>
    <row r="61" spans="1:10" x14ac:dyDescent="0.35">
      <c r="A61" s="101">
        <v>101</v>
      </c>
      <c r="B61" s="101" t="s">
        <v>67</v>
      </c>
      <c r="C61" s="104" t="s">
        <v>34</v>
      </c>
      <c r="D61" s="102">
        <v>21</v>
      </c>
      <c r="E61" s="103">
        <v>1.9772727272727268</v>
      </c>
      <c r="F61" s="109"/>
      <c r="G61" s="110"/>
      <c r="I61" s="168"/>
      <c r="J61" s="168"/>
    </row>
    <row r="62" spans="1:10" x14ac:dyDescent="0.35">
      <c r="A62" s="101">
        <v>103</v>
      </c>
      <c r="B62" s="101" t="s">
        <v>64</v>
      </c>
      <c r="C62" s="104" t="s">
        <v>34</v>
      </c>
      <c r="D62" s="102">
        <v>51</v>
      </c>
      <c r="E62" s="103">
        <v>19.599545454545449</v>
      </c>
      <c r="F62" s="109"/>
      <c r="G62" s="110"/>
      <c r="I62" s="168"/>
      <c r="J62" s="168"/>
    </row>
    <row r="63" spans="1:10" x14ac:dyDescent="0.35">
      <c r="A63" s="101">
        <v>104</v>
      </c>
      <c r="B63" s="101" t="s">
        <v>62</v>
      </c>
      <c r="C63" s="104" t="s">
        <v>34</v>
      </c>
      <c r="D63" s="102">
        <v>118</v>
      </c>
      <c r="E63" s="103">
        <v>36.602272727272712</v>
      </c>
      <c r="F63" s="109"/>
      <c r="G63" s="110"/>
      <c r="I63" s="168"/>
      <c r="J63" s="168"/>
    </row>
    <row r="64" spans="1:10" x14ac:dyDescent="0.35">
      <c r="A64" s="101">
        <v>106</v>
      </c>
      <c r="B64" s="101" t="s">
        <v>70</v>
      </c>
      <c r="C64" s="104" t="s">
        <v>34</v>
      </c>
      <c r="D64" s="102">
        <v>266</v>
      </c>
      <c r="E64" s="103">
        <v>142.02272727272751</v>
      </c>
      <c r="F64" s="109"/>
      <c r="G64" s="110"/>
      <c r="I64" s="168"/>
      <c r="J64" s="168"/>
    </row>
    <row r="65" spans="1:10" x14ac:dyDescent="0.35">
      <c r="A65" s="101">
        <v>108</v>
      </c>
      <c r="B65" s="101" t="s">
        <v>352</v>
      </c>
      <c r="C65" s="104" t="s">
        <v>34</v>
      </c>
      <c r="D65" s="102">
        <v>52</v>
      </c>
      <c r="E65" s="103">
        <v>21.090909090909093</v>
      </c>
      <c r="F65" s="109"/>
      <c r="G65" s="110"/>
      <c r="I65" s="168"/>
      <c r="J65" s="168"/>
    </row>
    <row r="66" spans="1:10" x14ac:dyDescent="0.35">
      <c r="A66" s="101">
        <v>111</v>
      </c>
      <c r="B66" s="101" t="s">
        <v>61</v>
      </c>
      <c r="C66" s="104" t="s">
        <v>34</v>
      </c>
      <c r="D66" s="102">
        <v>4783</v>
      </c>
      <c r="E66" s="103">
        <v>3296.7429545453883</v>
      </c>
      <c r="F66" s="109"/>
      <c r="G66" s="110"/>
      <c r="I66" s="168"/>
      <c r="J66" s="168"/>
    </row>
    <row r="67" spans="1:10" x14ac:dyDescent="0.35">
      <c r="A67" s="101">
        <v>113</v>
      </c>
      <c r="B67" s="101" t="s">
        <v>66</v>
      </c>
      <c r="C67" s="104" t="s">
        <v>34</v>
      </c>
      <c r="D67" s="102">
        <v>337</v>
      </c>
      <c r="E67" s="103">
        <v>44.428409090909049</v>
      </c>
      <c r="F67" s="109"/>
      <c r="G67" s="110"/>
      <c r="I67" s="168"/>
      <c r="J67" s="168"/>
    </row>
    <row r="68" spans="1:10" x14ac:dyDescent="0.35">
      <c r="A68" s="101">
        <v>116</v>
      </c>
      <c r="B68" s="101" t="s">
        <v>232</v>
      </c>
      <c r="C68" s="104" t="s">
        <v>34</v>
      </c>
      <c r="D68" s="102">
        <v>2579</v>
      </c>
      <c r="E68" s="103">
        <v>686.41136363636042</v>
      </c>
      <c r="F68" s="109"/>
      <c r="G68" s="110"/>
      <c r="I68" s="168"/>
      <c r="J68" s="168"/>
    </row>
    <row r="69" spans="1:10" x14ac:dyDescent="0.35">
      <c r="A69" s="101">
        <v>117</v>
      </c>
      <c r="B69" s="101" t="s">
        <v>353</v>
      </c>
      <c r="C69" s="104" t="s">
        <v>34</v>
      </c>
      <c r="D69" s="102">
        <v>758</v>
      </c>
      <c r="E69" s="103">
        <v>558.2727272727268</v>
      </c>
      <c r="F69" s="109"/>
      <c r="G69" s="110"/>
      <c r="I69" s="168"/>
      <c r="J69" s="168"/>
    </row>
    <row r="70" spans="1:10" x14ac:dyDescent="0.35">
      <c r="A70" s="101">
        <v>120</v>
      </c>
      <c r="B70" s="101" t="s">
        <v>60</v>
      </c>
      <c r="C70" s="104" t="s">
        <v>34</v>
      </c>
      <c r="D70" s="102">
        <v>130</v>
      </c>
      <c r="E70" s="103">
        <v>19.840909090909086</v>
      </c>
      <c r="F70" s="109"/>
      <c r="G70" s="110"/>
      <c r="I70" s="168"/>
      <c r="J70" s="168"/>
    </row>
    <row r="71" spans="1:10" x14ac:dyDescent="0.35">
      <c r="A71" s="101">
        <v>123</v>
      </c>
      <c r="B71" s="101" t="s">
        <v>59</v>
      </c>
      <c r="C71" s="104" t="s">
        <v>34</v>
      </c>
      <c r="D71" s="102">
        <v>1177</v>
      </c>
      <c r="E71" s="103">
        <v>574.14318181818419</v>
      </c>
      <c r="F71" s="109"/>
      <c r="G71" s="110"/>
      <c r="I71" s="168"/>
      <c r="J71" s="168"/>
    </row>
    <row r="72" spans="1:10" x14ac:dyDescent="0.35">
      <c r="A72" s="101">
        <v>129</v>
      </c>
      <c r="B72" s="101" t="s">
        <v>233</v>
      </c>
      <c r="C72" s="104" t="s">
        <v>34</v>
      </c>
      <c r="D72" s="102">
        <v>158</v>
      </c>
      <c r="E72" s="103">
        <v>47.611818181818172</v>
      </c>
      <c r="F72" s="109"/>
      <c r="G72" s="110"/>
      <c r="I72" s="168"/>
      <c r="J72" s="168"/>
    </row>
    <row r="73" spans="1:10" x14ac:dyDescent="0.35">
      <c r="A73" s="101">
        <v>137</v>
      </c>
      <c r="B73" s="101" t="s">
        <v>354</v>
      </c>
      <c r="C73" s="104" t="s">
        <v>34</v>
      </c>
      <c r="D73" s="102">
        <v>53</v>
      </c>
      <c r="E73" s="103">
        <v>30.068181818181827</v>
      </c>
      <c r="F73" s="109"/>
      <c r="G73" s="110"/>
      <c r="I73" s="168"/>
      <c r="J73" s="168"/>
    </row>
    <row r="74" spans="1:10" x14ac:dyDescent="0.35">
      <c r="A74" s="101">
        <v>139</v>
      </c>
      <c r="B74" s="101" t="s">
        <v>234</v>
      </c>
      <c r="C74" s="104" t="s">
        <v>34</v>
      </c>
      <c r="D74" s="102">
        <v>658</v>
      </c>
      <c r="E74" s="103">
        <v>194.3445454545452</v>
      </c>
      <c r="F74" s="109"/>
      <c r="G74" s="110"/>
      <c r="I74" s="168"/>
      <c r="J74" s="168"/>
    </row>
    <row r="75" spans="1:10" x14ac:dyDescent="0.35">
      <c r="A75" s="101">
        <v>143</v>
      </c>
      <c r="B75" s="101" t="s">
        <v>58</v>
      </c>
      <c r="C75" s="104" t="s">
        <v>34</v>
      </c>
      <c r="D75" s="102">
        <v>4673</v>
      </c>
      <c r="E75" s="103">
        <v>2866.1818181819162</v>
      </c>
      <c r="F75" s="109"/>
      <c r="G75" s="110"/>
      <c r="I75" s="168"/>
      <c r="J75" s="168"/>
    </row>
    <row r="76" spans="1:10" x14ac:dyDescent="0.35">
      <c r="A76" s="101">
        <v>144</v>
      </c>
      <c r="B76" s="101" t="s">
        <v>355</v>
      </c>
      <c r="C76" s="104" t="s">
        <v>34</v>
      </c>
      <c r="D76" s="102">
        <v>193</v>
      </c>
      <c r="E76" s="103">
        <v>41.931818181818173</v>
      </c>
      <c r="F76" s="109"/>
      <c r="G76" s="110"/>
      <c r="I76" s="168"/>
      <c r="J76" s="168"/>
    </row>
    <row r="77" spans="1:10" x14ac:dyDescent="0.35">
      <c r="A77" s="101">
        <v>152</v>
      </c>
      <c r="B77" s="101" t="s">
        <v>356</v>
      </c>
      <c r="C77" s="104" t="s">
        <v>34</v>
      </c>
      <c r="D77" s="102">
        <v>1133</v>
      </c>
      <c r="E77" s="103">
        <v>767.43181818181847</v>
      </c>
      <c r="F77" s="109"/>
      <c r="G77" s="110"/>
      <c r="I77" s="168"/>
      <c r="J77" s="168"/>
    </row>
    <row r="78" spans="1:10" x14ac:dyDescent="0.35">
      <c r="A78" s="101">
        <v>155</v>
      </c>
      <c r="B78" s="101" t="s">
        <v>68</v>
      </c>
      <c r="C78" s="104" t="s">
        <v>34</v>
      </c>
      <c r="D78" s="102">
        <v>124</v>
      </c>
      <c r="E78" s="103">
        <v>59.847954545454535</v>
      </c>
      <c r="F78" s="109"/>
      <c r="G78" s="110"/>
      <c r="I78" s="168"/>
      <c r="J78" s="168"/>
    </row>
    <row r="79" spans="1:10" x14ac:dyDescent="0.35">
      <c r="A79" s="101">
        <v>162</v>
      </c>
      <c r="B79" s="101" t="s">
        <v>357</v>
      </c>
      <c r="C79" s="104" t="s">
        <v>34</v>
      </c>
      <c r="D79" s="102">
        <v>124</v>
      </c>
      <c r="E79" s="103">
        <v>65.106136363636352</v>
      </c>
      <c r="F79" s="109"/>
      <c r="G79" s="110"/>
      <c r="I79" s="168"/>
      <c r="J79" s="168"/>
    </row>
    <row r="80" spans="1:10" x14ac:dyDescent="0.35">
      <c r="A80" s="101">
        <v>171</v>
      </c>
      <c r="B80" s="101" t="s">
        <v>235</v>
      </c>
      <c r="C80" s="104" t="s">
        <v>34</v>
      </c>
      <c r="D80" s="102">
        <v>245</v>
      </c>
      <c r="E80" s="103">
        <v>165.63409090909093</v>
      </c>
      <c r="F80" s="109"/>
      <c r="G80" s="110"/>
      <c r="I80" s="168"/>
      <c r="J80" s="168"/>
    </row>
    <row r="81" spans="1:10" x14ac:dyDescent="0.35">
      <c r="A81" s="101">
        <v>176</v>
      </c>
      <c r="B81" s="101" t="s">
        <v>358</v>
      </c>
      <c r="C81" s="104" t="s">
        <v>34</v>
      </c>
      <c r="D81" s="102">
        <v>92</v>
      </c>
      <c r="E81" s="103">
        <v>34.556590909090886</v>
      </c>
      <c r="F81" s="109"/>
      <c r="G81" s="110"/>
      <c r="I81" s="168"/>
      <c r="J81" s="168"/>
    </row>
    <row r="82" spans="1:10" x14ac:dyDescent="0.35">
      <c r="A82" s="101">
        <v>193</v>
      </c>
      <c r="B82" s="101" t="s">
        <v>236</v>
      </c>
      <c r="C82" s="104" t="s">
        <v>34</v>
      </c>
      <c r="D82" s="102">
        <v>58</v>
      </c>
      <c r="E82" s="103">
        <v>16.856590909090912</v>
      </c>
      <c r="F82" s="109"/>
      <c r="G82" s="110"/>
      <c r="I82" s="168"/>
      <c r="J82" s="168"/>
    </row>
    <row r="83" spans="1:10" x14ac:dyDescent="0.35">
      <c r="A83" s="101">
        <v>214</v>
      </c>
      <c r="B83" s="101" t="s">
        <v>359</v>
      </c>
      <c r="C83" s="104" t="s">
        <v>33</v>
      </c>
      <c r="D83" s="102">
        <v>39</v>
      </c>
      <c r="E83" s="103">
        <v>21.72727272727273</v>
      </c>
      <c r="F83" s="109"/>
      <c r="G83" s="110"/>
      <c r="I83" s="168"/>
      <c r="J83" s="168"/>
    </row>
    <row r="84" spans="1:10" x14ac:dyDescent="0.35">
      <c r="A84" s="101">
        <v>218</v>
      </c>
      <c r="B84" s="101" t="s">
        <v>46</v>
      </c>
      <c r="C84" s="104" t="s">
        <v>33</v>
      </c>
      <c r="D84" s="102">
        <v>428</v>
      </c>
      <c r="E84" s="103">
        <v>152.22500000000014</v>
      </c>
      <c r="F84" s="109"/>
      <c r="G84" s="110"/>
      <c r="I84" s="168"/>
      <c r="J84" s="168"/>
    </row>
    <row r="85" spans="1:10" x14ac:dyDescent="0.35">
      <c r="A85" s="101">
        <v>236</v>
      </c>
      <c r="B85" s="101" t="s">
        <v>237</v>
      </c>
      <c r="C85" s="104" t="s">
        <v>33</v>
      </c>
      <c r="D85" s="102">
        <v>1</v>
      </c>
      <c r="E85" s="103">
        <v>1.2727272727272727</v>
      </c>
      <c r="F85" s="109"/>
      <c r="I85" s="168"/>
      <c r="J85" s="168"/>
    </row>
    <row r="86" spans="1:10" x14ac:dyDescent="0.35">
      <c r="A86" s="101">
        <v>241</v>
      </c>
      <c r="B86" s="101" t="s">
        <v>238</v>
      </c>
      <c r="C86" s="104" t="s">
        <v>33</v>
      </c>
      <c r="D86" s="102">
        <v>12</v>
      </c>
      <c r="E86" s="103">
        <v>1.8954545454545453</v>
      </c>
      <c r="F86" s="109"/>
      <c r="I86" s="168"/>
      <c r="J86" s="168"/>
    </row>
    <row r="87" spans="1:10" x14ac:dyDescent="0.35">
      <c r="A87" s="101">
        <v>257</v>
      </c>
      <c r="B87" s="101" t="s">
        <v>50</v>
      </c>
      <c r="C87" s="104" t="s">
        <v>33</v>
      </c>
      <c r="D87" s="102">
        <v>60</v>
      </c>
      <c r="E87" s="103">
        <v>18.597727272727276</v>
      </c>
      <c r="F87" s="109"/>
      <c r="I87" s="168"/>
      <c r="J87" s="168"/>
    </row>
    <row r="88" spans="1:10" x14ac:dyDescent="0.35">
      <c r="A88" s="101">
        <v>260</v>
      </c>
      <c r="B88" s="101" t="s">
        <v>239</v>
      </c>
      <c r="C88" s="104" t="s">
        <v>33</v>
      </c>
      <c r="D88" s="102">
        <v>2765</v>
      </c>
      <c r="E88" s="103">
        <v>869.9113636363594</v>
      </c>
      <c r="F88" s="109"/>
      <c r="I88" s="168"/>
      <c r="J88" s="168"/>
    </row>
    <row r="89" spans="1:10" x14ac:dyDescent="0.35">
      <c r="A89" s="101">
        <v>312</v>
      </c>
      <c r="B89" s="101" t="s">
        <v>45</v>
      </c>
      <c r="C89" s="104" t="s">
        <v>33</v>
      </c>
      <c r="D89" s="102">
        <v>208</v>
      </c>
      <c r="E89" s="103">
        <v>84.429090909090974</v>
      </c>
      <c r="F89" s="109"/>
      <c r="I89" s="168"/>
      <c r="J89" s="168"/>
    </row>
    <row r="90" spans="1:10" x14ac:dyDescent="0.35">
      <c r="A90" s="101">
        <v>319</v>
      </c>
      <c r="B90" s="101" t="s">
        <v>54</v>
      </c>
      <c r="C90" s="104" t="s">
        <v>33</v>
      </c>
      <c r="D90" s="102">
        <v>8</v>
      </c>
      <c r="E90" s="103">
        <v>1.2272727272727271</v>
      </c>
      <c r="F90" s="109"/>
      <c r="I90" s="168"/>
      <c r="J90" s="168"/>
    </row>
    <row r="91" spans="1:10" x14ac:dyDescent="0.35">
      <c r="A91" s="101">
        <v>328</v>
      </c>
      <c r="B91" s="101" t="s">
        <v>240</v>
      </c>
      <c r="C91" s="104" t="s">
        <v>33</v>
      </c>
      <c r="D91" s="102">
        <v>6</v>
      </c>
      <c r="E91" s="103">
        <v>0.68181818181818188</v>
      </c>
      <c r="F91" s="109"/>
      <c r="I91" s="168"/>
      <c r="J91" s="168"/>
    </row>
    <row r="92" spans="1:10" x14ac:dyDescent="0.35">
      <c r="A92" s="101">
        <v>331</v>
      </c>
      <c r="B92" s="101" t="s">
        <v>49</v>
      </c>
      <c r="C92" s="104" t="s">
        <v>33</v>
      </c>
      <c r="D92" s="102">
        <v>3</v>
      </c>
      <c r="E92" s="103">
        <v>1.8068181818181817</v>
      </c>
      <c r="F92" s="109"/>
      <c r="I92" s="168"/>
      <c r="J92" s="168"/>
    </row>
    <row r="93" spans="1:10" x14ac:dyDescent="0.35">
      <c r="A93" s="101">
        <v>367</v>
      </c>
      <c r="B93" s="101" t="s">
        <v>241</v>
      </c>
      <c r="C93" s="104" t="s">
        <v>33</v>
      </c>
      <c r="D93" s="102">
        <v>449</v>
      </c>
      <c r="E93" s="103">
        <v>156.0961363636363</v>
      </c>
      <c r="F93" s="109"/>
      <c r="I93" s="168"/>
      <c r="J93" s="168"/>
    </row>
    <row r="94" spans="1:10" x14ac:dyDescent="0.35">
      <c r="A94" s="101">
        <v>382</v>
      </c>
      <c r="B94" s="101" t="s">
        <v>43</v>
      </c>
      <c r="C94" s="104" t="s">
        <v>33</v>
      </c>
      <c r="D94" s="102">
        <v>24</v>
      </c>
      <c r="E94" s="103">
        <v>4.8454545454545457</v>
      </c>
      <c r="F94" s="109"/>
      <c r="I94" s="168"/>
      <c r="J94" s="168"/>
    </row>
    <row r="95" spans="1:10" x14ac:dyDescent="0.35">
      <c r="A95" s="101">
        <v>426</v>
      </c>
      <c r="B95" s="101" t="s">
        <v>360</v>
      </c>
      <c r="C95" s="104" t="s">
        <v>33</v>
      </c>
      <c r="D95" s="102">
        <v>77</v>
      </c>
      <c r="E95" s="103">
        <v>6.8022727272727241</v>
      </c>
      <c r="F95" s="109"/>
      <c r="I95" s="168"/>
      <c r="J95" s="168"/>
    </row>
    <row r="96" spans="1:10" x14ac:dyDescent="0.35">
      <c r="A96" s="101">
        <v>427</v>
      </c>
      <c r="B96" s="101" t="s">
        <v>51</v>
      </c>
      <c r="C96" s="104" t="s">
        <v>33</v>
      </c>
      <c r="D96" s="102">
        <v>37</v>
      </c>
      <c r="E96" s="103">
        <v>7.886363636363634</v>
      </c>
      <c r="F96" s="109"/>
      <c r="I96" s="168"/>
      <c r="J96" s="168"/>
    </row>
    <row r="97" spans="1:10" x14ac:dyDescent="0.35">
      <c r="A97" s="101">
        <v>430</v>
      </c>
      <c r="B97" s="101" t="s">
        <v>48</v>
      </c>
      <c r="C97" s="104" t="s">
        <v>33</v>
      </c>
      <c r="D97" s="102">
        <v>4533</v>
      </c>
      <c r="E97" s="103">
        <v>1278.4586363636522</v>
      </c>
      <c r="F97" s="109"/>
      <c r="I97" s="168"/>
      <c r="J97" s="168"/>
    </row>
    <row r="98" spans="1:10" x14ac:dyDescent="0.35">
      <c r="A98" s="101">
        <v>435</v>
      </c>
      <c r="B98" s="101" t="s">
        <v>47</v>
      </c>
      <c r="C98" s="104" t="s">
        <v>33</v>
      </c>
      <c r="D98" s="102">
        <v>70</v>
      </c>
      <c r="E98" s="103">
        <v>14.553181818181814</v>
      </c>
      <c r="F98" s="109"/>
      <c r="I98" s="168"/>
      <c r="J98" s="168"/>
    </row>
    <row r="99" spans="1:10" x14ac:dyDescent="0.35">
      <c r="A99" s="101">
        <v>450</v>
      </c>
      <c r="B99" s="101" t="s">
        <v>52</v>
      </c>
      <c r="C99" s="104" t="s">
        <v>33</v>
      </c>
      <c r="D99" s="102">
        <v>137</v>
      </c>
      <c r="E99" s="103">
        <v>41.659090909090907</v>
      </c>
      <c r="F99" s="109"/>
      <c r="I99" s="168"/>
      <c r="J99" s="168"/>
    </row>
    <row r="100" spans="1:10" x14ac:dyDescent="0.35">
      <c r="A100" s="101">
        <v>456</v>
      </c>
      <c r="B100" s="101" t="s">
        <v>44</v>
      </c>
      <c r="C100" s="104" t="s">
        <v>33</v>
      </c>
      <c r="D100" s="102">
        <v>298</v>
      </c>
      <c r="E100" s="103">
        <v>117.34295454545445</v>
      </c>
      <c r="F100" s="109"/>
      <c r="I100" s="168"/>
      <c r="J100" s="168"/>
    </row>
    <row r="101" spans="1:10" x14ac:dyDescent="0.35">
      <c r="A101" s="101">
        <v>534</v>
      </c>
      <c r="B101" s="101" t="s">
        <v>361</v>
      </c>
      <c r="C101" s="104" t="s">
        <v>33</v>
      </c>
      <c r="D101" s="102">
        <v>5</v>
      </c>
      <c r="E101" s="103">
        <v>3.3181818181818179</v>
      </c>
      <c r="F101" s="109"/>
      <c r="I101" s="168"/>
      <c r="J101" s="168"/>
    </row>
    <row r="102" spans="1:10" x14ac:dyDescent="0.35">
      <c r="A102" s="101">
        <v>629</v>
      </c>
      <c r="B102" s="101" t="s">
        <v>156</v>
      </c>
      <c r="C102" s="104" t="s">
        <v>33</v>
      </c>
      <c r="D102" s="102">
        <v>614</v>
      </c>
      <c r="E102" s="103">
        <v>180.51386363636388</v>
      </c>
      <c r="F102" s="109"/>
      <c r="I102" s="168"/>
      <c r="J102" s="168"/>
    </row>
    <row r="103" spans="1:10" x14ac:dyDescent="0.35">
      <c r="A103" s="101">
        <v>633</v>
      </c>
      <c r="B103" s="101" t="s">
        <v>56</v>
      </c>
      <c r="C103" s="104" t="s">
        <v>33</v>
      </c>
      <c r="D103" s="102">
        <v>36</v>
      </c>
      <c r="E103" s="103">
        <v>4.9288636363636362</v>
      </c>
      <c r="F103" s="109"/>
      <c r="I103" s="168"/>
      <c r="J103" s="168"/>
    </row>
    <row r="104" spans="1:10" x14ac:dyDescent="0.35">
      <c r="A104" s="101">
        <v>676</v>
      </c>
      <c r="B104" s="101" t="s">
        <v>65</v>
      </c>
      <c r="C104" s="104" t="s">
        <v>34</v>
      </c>
      <c r="D104" s="102">
        <v>78</v>
      </c>
      <c r="E104" s="103">
        <v>33.668636363636381</v>
      </c>
      <c r="F104" s="109"/>
      <c r="I104" s="168"/>
      <c r="J104" s="168"/>
    </row>
    <row r="105" spans="1:10" x14ac:dyDescent="0.35">
      <c r="A105" s="101">
        <v>691</v>
      </c>
      <c r="B105" s="101" t="s">
        <v>55</v>
      </c>
      <c r="C105" s="104" t="s">
        <v>33</v>
      </c>
      <c r="D105" s="102">
        <v>5</v>
      </c>
      <c r="E105" s="103">
        <v>2.2272727272727271</v>
      </c>
      <c r="F105" s="109"/>
      <c r="I105" s="168"/>
      <c r="J105" s="168"/>
    </row>
    <row r="106" spans="1:10" x14ac:dyDescent="0.35">
      <c r="A106" s="101">
        <v>693</v>
      </c>
      <c r="B106" s="101" t="s">
        <v>69</v>
      </c>
      <c r="C106" s="104" t="s">
        <v>34</v>
      </c>
      <c r="D106" s="102">
        <v>43</v>
      </c>
      <c r="E106" s="103">
        <v>15.04545454545455</v>
      </c>
      <c r="F106" s="109"/>
      <c r="I106" s="168"/>
      <c r="J106" s="168"/>
    </row>
    <row r="107" spans="1:10" x14ac:dyDescent="0.35">
      <c r="A107" s="101">
        <v>701</v>
      </c>
      <c r="B107" s="101" t="s">
        <v>53</v>
      </c>
      <c r="C107" s="104" t="s">
        <v>33</v>
      </c>
      <c r="D107" s="102">
        <v>56</v>
      </c>
      <c r="E107" s="103">
        <v>19.717954545454543</v>
      </c>
      <c r="F107" s="109"/>
      <c r="I107" s="168"/>
      <c r="J107" s="168"/>
    </row>
    <row r="108" spans="1:10" x14ac:dyDescent="0.35">
      <c r="A108" s="101">
        <v>730</v>
      </c>
      <c r="B108" s="101" t="s">
        <v>362</v>
      </c>
      <c r="C108" s="104" t="s">
        <v>33</v>
      </c>
      <c r="D108" s="102">
        <v>8</v>
      </c>
      <c r="E108" s="103">
        <v>8.1818181818181817</v>
      </c>
      <c r="F108" s="109"/>
      <c r="I108" s="168"/>
      <c r="J108" s="168"/>
    </row>
    <row r="109" spans="1:10" x14ac:dyDescent="0.35">
      <c r="A109" s="101">
        <v>754</v>
      </c>
      <c r="B109" s="101" t="s">
        <v>157</v>
      </c>
      <c r="C109" s="104" t="s">
        <v>34</v>
      </c>
      <c r="D109" s="102">
        <v>18</v>
      </c>
      <c r="E109" s="103">
        <v>4.8409090909090908</v>
      </c>
      <c r="F109" s="109"/>
      <c r="I109" s="168"/>
      <c r="J109" s="168"/>
    </row>
    <row r="110" spans="1:10" x14ac:dyDescent="0.35">
      <c r="A110" s="101">
        <v>895</v>
      </c>
      <c r="B110" s="101" t="s">
        <v>125</v>
      </c>
      <c r="C110" s="104" t="s">
        <v>35</v>
      </c>
      <c r="D110" s="102">
        <v>953</v>
      </c>
      <c r="E110" s="103">
        <v>353.6363636363626</v>
      </c>
      <c r="F110" s="109"/>
      <c r="I110" s="168"/>
      <c r="J110" s="168"/>
    </row>
    <row r="111" spans="1:10" x14ac:dyDescent="0.35">
      <c r="A111" s="101">
        <v>896</v>
      </c>
      <c r="B111" s="101" t="s">
        <v>242</v>
      </c>
      <c r="C111" s="104" t="s">
        <v>35</v>
      </c>
      <c r="D111" s="102">
        <v>93</v>
      </c>
      <c r="E111" s="103">
        <v>54.586363636363636</v>
      </c>
      <c r="F111" s="109"/>
      <c r="I111" s="168"/>
      <c r="J111" s="168"/>
    </row>
    <row r="112" spans="1:10" x14ac:dyDescent="0.35">
      <c r="A112" s="101">
        <v>902</v>
      </c>
      <c r="B112" s="101" t="s">
        <v>363</v>
      </c>
      <c r="C112" s="104" t="s">
        <v>33</v>
      </c>
      <c r="D112" s="102">
        <v>131</v>
      </c>
      <c r="E112" s="103">
        <v>37.000000000000007</v>
      </c>
      <c r="F112" s="109"/>
      <c r="I112" s="168"/>
      <c r="J112" s="168"/>
    </row>
    <row r="113" spans="1:10" x14ac:dyDescent="0.35">
      <c r="A113" s="101">
        <v>906</v>
      </c>
      <c r="B113" s="101" t="s">
        <v>364</v>
      </c>
      <c r="C113" s="104" t="s">
        <v>33</v>
      </c>
      <c r="D113" s="102">
        <v>100</v>
      </c>
      <c r="E113" s="103">
        <v>40.511363636363626</v>
      </c>
      <c r="F113" s="109"/>
      <c r="I113" s="168"/>
      <c r="J113" s="168"/>
    </row>
    <row r="114" spans="1:10" x14ac:dyDescent="0.35">
      <c r="A114" s="101">
        <v>908</v>
      </c>
      <c r="B114" s="101" t="s">
        <v>365</v>
      </c>
      <c r="C114" s="104" t="s">
        <v>33</v>
      </c>
      <c r="D114" s="102">
        <v>45</v>
      </c>
      <c r="E114" s="103">
        <v>13.636363636363635</v>
      </c>
      <c r="F114" s="109"/>
      <c r="G114" s="110"/>
      <c r="I114" s="168"/>
      <c r="J114" s="168"/>
    </row>
    <row r="115" spans="1:10" x14ac:dyDescent="0.35">
      <c r="A115" s="101">
        <v>909</v>
      </c>
      <c r="B115" s="101" t="s">
        <v>366</v>
      </c>
      <c r="C115" s="104" t="s">
        <v>33</v>
      </c>
      <c r="D115" s="102">
        <v>61</v>
      </c>
      <c r="E115" s="103">
        <v>24.386363636363637</v>
      </c>
      <c r="F115" s="109"/>
      <c r="I115" s="168"/>
      <c r="J115" s="168"/>
    </row>
    <row r="116" spans="1:10" x14ac:dyDescent="0.35">
      <c r="A116" s="101">
        <v>910</v>
      </c>
      <c r="B116" s="101" t="s">
        <v>367</v>
      </c>
      <c r="C116" s="104" t="s">
        <v>33</v>
      </c>
      <c r="D116" s="102">
        <v>149</v>
      </c>
      <c r="E116" s="103">
        <v>70.727272727272634</v>
      </c>
      <c r="F116" s="109"/>
      <c r="G116" s="110"/>
      <c r="I116" s="168"/>
      <c r="J116" s="168"/>
    </row>
    <row r="117" spans="1:10" x14ac:dyDescent="0.35">
      <c r="A117" s="101">
        <v>911</v>
      </c>
      <c r="B117" s="101" t="s">
        <v>368</v>
      </c>
      <c r="C117" s="104" t="s">
        <v>33</v>
      </c>
      <c r="D117" s="102">
        <v>119</v>
      </c>
      <c r="E117" s="103">
        <v>49.171818181818196</v>
      </c>
      <c r="F117" s="109"/>
      <c r="I117" s="168"/>
      <c r="J117" s="168"/>
    </row>
    <row r="118" spans="1:10" x14ac:dyDescent="0.35">
      <c r="A118" s="101">
        <v>912</v>
      </c>
      <c r="B118" s="101" t="s">
        <v>369</v>
      </c>
      <c r="C118" s="104" t="s">
        <v>33</v>
      </c>
      <c r="D118" s="102">
        <v>127</v>
      </c>
      <c r="E118" s="103">
        <v>42.719318181818181</v>
      </c>
      <c r="F118" s="109"/>
      <c r="G118" s="110"/>
      <c r="I118" s="168"/>
      <c r="J118" s="168"/>
    </row>
    <row r="119" spans="1:10" x14ac:dyDescent="0.35">
      <c r="A119" s="101">
        <v>913</v>
      </c>
      <c r="B119" s="101" t="s">
        <v>370</v>
      </c>
      <c r="C119" s="104" t="s">
        <v>33</v>
      </c>
      <c r="D119" s="102">
        <v>142</v>
      </c>
      <c r="E119" s="103">
        <v>44.47727272727272</v>
      </c>
      <c r="F119" s="109"/>
      <c r="I119" s="168"/>
      <c r="J119" s="168"/>
    </row>
    <row r="120" spans="1:10" x14ac:dyDescent="0.35">
      <c r="A120" s="101">
        <v>914</v>
      </c>
      <c r="B120" s="101" t="s">
        <v>371</v>
      </c>
      <c r="C120" s="104" t="s">
        <v>33</v>
      </c>
      <c r="D120" s="102">
        <v>139</v>
      </c>
      <c r="E120" s="103">
        <v>24.589090909090896</v>
      </c>
      <c r="F120" s="109"/>
      <c r="G120" s="110"/>
      <c r="I120" s="168"/>
      <c r="J120" s="168"/>
    </row>
    <row r="121" spans="1:10" x14ac:dyDescent="0.35">
      <c r="A121" s="101">
        <v>915</v>
      </c>
      <c r="B121" s="101" t="s">
        <v>372</v>
      </c>
      <c r="C121" s="104" t="s">
        <v>33</v>
      </c>
      <c r="D121" s="102">
        <v>113</v>
      </c>
      <c r="E121" s="103">
        <v>23.136363636363637</v>
      </c>
      <c r="F121" s="109"/>
      <c r="I121" s="168"/>
      <c r="J121" s="168"/>
    </row>
    <row r="122" spans="1:10" x14ac:dyDescent="0.35">
      <c r="A122" s="101">
        <v>916</v>
      </c>
      <c r="B122" s="101" t="s">
        <v>373</v>
      </c>
      <c r="C122" s="104" t="s">
        <v>33</v>
      </c>
      <c r="D122" s="102">
        <v>137</v>
      </c>
      <c r="E122" s="103">
        <v>35.549545454545452</v>
      </c>
      <c r="F122" s="109"/>
      <c r="I122" s="168"/>
      <c r="J122" s="168"/>
    </row>
    <row r="123" spans="1:10" x14ac:dyDescent="0.35">
      <c r="A123" s="101">
        <v>917</v>
      </c>
      <c r="B123" s="101" t="s">
        <v>374</v>
      </c>
      <c r="C123" s="104" t="s">
        <v>33</v>
      </c>
      <c r="D123" s="102">
        <v>112</v>
      </c>
      <c r="E123" s="103">
        <v>25.19659090909089</v>
      </c>
      <c r="F123" s="109"/>
      <c r="I123" s="168"/>
      <c r="J123" s="168"/>
    </row>
    <row r="124" spans="1:10" x14ac:dyDescent="0.35">
      <c r="A124" s="101">
        <v>918</v>
      </c>
      <c r="B124" s="101" t="s">
        <v>375</v>
      </c>
      <c r="C124" s="104" t="s">
        <v>33</v>
      </c>
      <c r="D124" s="102">
        <v>61</v>
      </c>
      <c r="E124" s="103">
        <v>13.129545454545458</v>
      </c>
      <c r="F124" s="109"/>
      <c r="I124" s="168"/>
      <c r="J124" s="168"/>
    </row>
    <row r="125" spans="1:10" x14ac:dyDescent="0.35">
      <c r="A125" s="101">
        <v>919</v>
      </c>
      <c r="B125" s="101" t="s">
        <v>376</v>
      </c>
      <c r="C125" s="104" t="s">
        <v>33</v>
      </c>
      <c r="D125" s="102">
        <v>17</v>
      </c>
      <c r="E125" s="103">
        <v>5.0681818181818166</v>
      </c>
      <c r="F125" s="109"/>
      <c r="I125" s="168"/>
      <c r="J125" s="168"/>
    </row>
    <row r="126" spans="1:10" x14ac:dyDescent="0.35">
      <c r="A126" s="101">
        <v>920</v>
      </c>
      <c r="B126" s="101" t="s">
        <v>377</v>
      </c>
      <c r="C126" s="104" t="s">
        <v>33</v>
      </c>
      <c r="D126" s="102">
        <v>47</v>
      </c>
      <c r="E126" s="103">
        <v>12.227272727272728</v>
      </c>
      <c r="F126" s="109"/>
      <c r="I126" s="168"/>
      <c r="J126" s="168"/>
    </row>
    <row r="127" spans="1:10" x14ac:dyDescent="0.35">
      <c r="A127" s="101">
        <v>951</v>
      </c>
      <c r="B127" s="101" t="s">
        <v>378</v>
      </c>
      <c r="C127" s="104" t="s">
        <v>34</v>
      </c>
      <c r="D127" s="102">
        <v>10</v>
      </c>
      <c r="E127" s="103">
        <v>3.25</v>
      </c>
      <c r="F127" s="109"/>
      <c r="I127" s="168"/>
      <c r="J127" s="168"/>
    </row>
    <row r="128" spans="1:10" x14ac:dyDescent="0.35">
      <c r="A128" s="101">
        <v>959</v>
      </c>
      <c r="B128" s="101" t="s">
        <v>268</v>
      </c>
      <c r="C128" s="104" t="s">
        <v>33</v>
      </c>
      <c r="D128" s="102">
        <v>13</v>
      </c>
      <c r="E128" s="103">
        <v>2.6000000000000005</v>
      </c>
      <c r="F128" s="109"/>
      <c r="I128" s="168"/>
      <c r="J128" s="168"/>
    </row>
    <row r="129" spans="2:6" ht="15" customHeight="1" x14ac:dyDescent="0.35">
      <c r="B129" s="201" t="s">
        <v>142</v>
      </c>
      <c r="C129" s="201"/>
      <c r="D129" s="201"/>
      <c r="E129" s="201"/>
      <c r="F129" s="109"/>
    </row>
    <row r="130" spans="2:6" x14ac:dyDescent="0.35">
      <c r="B130" s="202"/>
      <c r="C130" s="202"/>
      <c r="D130" s="202"/>
      <c r="E130" s="202"/>
      <c r="F130" s="109"/>
    </row>
    <row r="131" spans="2:6" x14ac:dyDescent="0.35">
      <c r="B131" s="49"/>
      <c r="C131" s="106"/>
    </row>
    <row r="132" spans="2:6" x14ac:dyDescent="0.35">
      <c r="B132" s="26" t="s">
        <v>107</v>
      </c>
      <c r="C132" s="13"/>
    </row>
    <row r="133" spans="2:6" x14ac:dyDescent="0.35">
      <c r="B133" s="91" t="s">
        <v>98</v>
      </c>
      <c r="C133" s="13"/>
    </row>
    <row r="134" spans="2:6" x14ac:dyDescent="0.35">
      <c r="C134" s="13"/>
    </row>
  </sheetData>
  <sortState xmlns:xlrd2="http://schemas.microsoft.com/office/spreadsheetml/2017/richdata2" ref="A6:E130">
    <sortCondition ref="B5:B128"/>
  </sortState>
  <mergeCells count="1">
    <mergeCell ref="B129:E130"/>
  </mergeCells>
  <hyperlinks>
    <hyperlink ref="B133" location="Índice!C4" display="Volver al índice" xr:uid="{00000000-0004-0000-0700-000000000000}"/>
    <hyperlink ref="B3" location="Índice!C4" display="Volver al índice" xr:uid="{00000000-0004-0000-0700-000001000000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Académicos Únicos</vt:lpstr>
      <vt:lpstr>Académicos Nivel de Formación</vt:lpstr>
      <vt:lpstr>JCE Total</vt:lpstr>
      <vt:lpstr>JCE por Nivel de Formación</vt:lpstr>
      <vt:lpstr>JCE por Tipo Institución</vt:lpstr>
      <vt:lpstr>Evolución Académicos</vt:lpstr>
      <vt:lpstr>Tasa Rotación</vt:lpstr>
      <vt:lpstr>Listado de Instituciones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Salamanca Velazquez</dc:creator>
  <cp:lastModifiedBy>Rodrigo Rolando Meneses</cp:lastModifiedBy>
  <dcterms:created xsi:type="dcterms:W3CDTF">2014-10-27T13:04:33Z</dcterms:created>
  <dcterms:modified xsi:type="dcterms:W3CDTF">2025-09-26T18:09:50Z</dcterms:modified>
</cp:coreProperties>
</file>